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5.xml" ContentType="application/vnd.openxmlformats-officedocument.drawing+xml"/>
  <Override PartName="/xl/comments7.xml" ContentType="application/vnd.openxmlformats-officedocument.spreadsheetml.comments+xml"/>
  <Override PartName="/xl/drawings/drawing1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7.xml" ContentType="application/vnd.openxmlformats-officedocument.drawing+xml"/>
  <Override PartName="/xl/comments8.xml" ContentType="application/vnd.openxmlformats-officedocument.spreadsheetml.comments+xml"/>
  <Override PartName="/xl/drawings/drawing1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evarian\Documents\Data\Enrollment Data\"/>
    </mc:Choice>
  </mc:AlternateContent>
  <xr:revisionPtr revIDLastSave="0" documentId="8_{62D1977F-8216-44BC-A6DC-A37FFD8FC0A8}" xr6:coauthVersionLast="47" xr6:coauthVersionMax="47" xr10:uidLastSave="{00000000-0000-0000-0000-000000000000}"/>
  <bookViews>
    <workbookView xWindow="-28920" yWindow="-105" windowWidth="29040" windowHeight="15840" tabRatio="911" xr2:uid="{97DF0AC2-E749-46E8-8EC2-393B3857FDFC}"/>
  </bookViews>
  <sheets>
    <sheet name="All College" sheetId="54" r:id="rId1"/>
    <sheet name="CSEGraph" sheetId="51" r:id="rId2"/>
    <sheet name="CSEData" sheetId="52" r:id="rId3"/>
    <sheet name="CDSGraph" sheetId="46" r:id="rId4"/>
    <sheet name="CDSData" sheetId="39" r:id="rId5"/>
    <sheet name="MEGraph" sheetId="50" r:id="rId6"/>
    <sheet name="MEData" sheetId="49" r:id="rId7"/>
    <sheet name="BiosysGraph" sheetId="48" r:id="rId8"/>
    <sheet name="BiosysData" sheetId="47" r:id="rId9"/>
    <sheet name="ExploreGraph" sheetId="42" r:id="rId10"/>
    <sheet name="ExploreData" sheetId="40" r:id="rId11"/>
    <sheet name="Chem&amp;MsEGraph" sheetId="24" r:id="rId12"/>
    <sheet name="Chem&amp;MsEData" sheetId="20" r:id="rId13"/>
    <sheet name="Civ&amp;Env.Graph" sheetId="28" r:id="rId14"/>
    <sheet name="Civ&amp;Env.Data" sheetId="26" r:id="rId15"/>
    <sheet name="AESGraph" sheetId="35" r:id="rId16"/>
    <sheet name="AESData" sheetId="31" r:id="rId17"/>
    <sheet name="EE&amp;CEGraph" sheetId="38" r:id="rId18"/>
    <sheet name="EE&amp;CEData" sheetId="36" r:id="rId19"/>
    <sheet name="Tables (2)" sheetId="2" r:id="rId20"/>
    <sheet name="Race-Ethnicity (2)" sheetId="4" r:id="rId21"/>
    <sheet name="Gender (2)" sheetId="5" r:id="rId22"/>
  </sheets>
  <definedNames>
    <definedName name="_xlnm._FilterDatabase" localSheetId="21" hidden="1">'Gender (2)'!$A$1:$H$65</definedName>
    <definedName name="_xlnm._FilterDatabase" localSheetId="20" hidden="1">'Race-Ethnicity (2)'!$A$1:$H$210</definedName>
    <definedName name="_xlnm._FilterDatabase" localSheetId="19" hidden="1">'Tables (2)'!$A$1:$X$128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52" l="1"/>
  <c r="D10" i="52"/>
  <c r="D9" i="52"/>
  <c r="E20" i="52" s="1"/>
  <c r="D8" i="52"/>
  <c r="E19" i="52" s="1"/>
  <c r="E9" i="52"/>
  <c r="D20" i="52" s="1"/>
  <c r="E10" i="52"/>
  <c r="D21" i="52" s="1"/>
  <c r="F11" i="52"/>
  <c r="F12" i="52"/>
  <c r="E12" i="52"/>
  <c r="D12" i="52"/>
  <c r="D22" i="49"/>
  <c r="L101" i="2"/>
  <c r="E22" i="49"/>
  <c r="L38" i="2"/>
  <c r="E22" i="36"/>
  <c r="L110" i="2"/>
  <c r="L92" i="2"/>
  <c r="L83" i="2"/>
  <c r="L74" i="2"/>
  <c r="L65" i="2"/>
  <c r="L56" i="2"/>
  <c r="L47" i="2"/>
  <c r="L29" i="2"/>
  <c r="L20" i="2"/>
  <c r="L11" i="2"/>
  <c r="L2" i="2"/>
  <c r="D11" i="36"/>
  <c r="E11" i="36"/>
  <c r="D22" i="52"/>
  <c r="E21" i="52"/>
  <c r="E18" i="52"/>
  <c r="D18" i="52"/>
  <c r="E17" i="52"/>
  <c r="D17" i="52"/>
  <c r="E21" i="49"/>
  <c r="D21" i="49"/>
  <c r="F10" i="49"/>
  <c r="E22" i="47"/>
  <c r="D22" i="47"/>
  <c r="E21" i="47"/>
  <c r="D21" i="47"/>
  <c r="E20" i="47"/>
  <c r="D20" i="47"/>
  <c r="E22" i="40"/>
  <c r="D22" i="40"/>
  <c r="E21" i="40"/>
  <c r="D21" i="40"/>
  <c r="E20" i="40"/>
  <c r="D20" i="40"/>
  <c r="E22" i="39"/>
  <c r="D22" i="39"/>
  <c r="E21" i="39"/>
  <c r="D21" i="39"/>
  <c r="E20" i="39"/>
  <c r="D20" i="39"/>
  <c r="E19" i="39"/>
  <c r="D19" i="39"/>
  <c r="E22" i="20"/>
  <c r="D22" i="20"/>
  <c r="E21" i="20"/>
  <c r="D21" i="20"/>
  <c r="E20" i="20"/>
  <c r="D20" i="20"/>
  <c r="E19" i="20"/>
  <c r="D19" i="20"/>
  <c r="E22" i="26"/>
  <c r="D22" i="26"/>
  <c r="E21" i="26"/>
  <c r="D21" i="26"/>
  <c r="D22" i="36"/>
  <c r="E21" i="36"/>
  <c r="D21" i="36"/>
  <c r="E23" i="31"/>
  <c r="D23" i="31"/>
  <c r="E22" i="31"/>
  <c r="D22" i="31"/>
  <c r="W27" i="2"/>
  <c r="J118" i="2"/>
  <c r="J117" i="2"/>
  <c r="J116" i="2"/>
  <c r="J115" i="2"/>
  <c r="J114" i="2"/>
  <c r="J113" i="2"/>
  <c r="J112" i="2"/>
  <c r="J111" i="2"/>
  <c r="J110" i="2"/>
  <c r="V20" i="54"/>
  <c r="V19" i="54"/>
  <c r="V17" i="54"/>
  <c r="D19" i="52" l="1"/>
  <c r="E22" i="52"/>
  <c r="E23" i="52"/>
  <c r="D23" i="52"/>
  <c r="E20" i="36"/>
  <c r="D20" i="36"/>
  <c r="E21" i="31"/>
  <c r="D21" i="31"/>
  <c r="E20" i="26"/>
  <c r="D20" i="26"/>
  <c r="E20" i="49"/>
  <c r="D20" i="49"/>
  <c r="U19" i="54"/>
  <c r="U17" i="54"/>
  <c r="U20" i="54" s="1"/>
  <c r="P17" i="54" l="1"/>
  <c r="Q17" i="54"/>
  <c r="R17" i="54"/>
  <c r="S17" i="54"/>
  <c r="T17" i="54"/>
  <c r="O17" i="54"/>
  <c r="P5" i="54" l="1"/>
  <c r="P19" i="54" s="1"/>
  <c r="Q5" i="54"/>
  <c r="Q19" i="54" s="1"/>
  <c r="R5" i="54"/>
  <c r="R19" i="54" s="1"/>
  <c r="S5" i="54"/>
  <c r="S19" i="54" s="1"/>
  <c r="T5" i="54"/>
  <c r="T19" i="54" s="1"/>
  <c r="O5" i="54"/>
  <c r="O19" i="54" s="1"/>
  <c r="S20" i="54" l="1"/>
  <c r="O20" i="54"/>
  <c r="Q20" i="54"/>
  <c r="P20" i="54"/>
  <c r="R20" i="54"/>
  <c r="T20" i="54"/>
  <c r="D16" i="52"/>
  <c r="E16" i="52"/>
  <c r="D15" i="49"/>
  <c r="E15" i="49"/>
  <c r="D16" i="49"/>
  <c r="E16" i="49"/>
  <c r="D17" i="49"/>
  <c r="E17" i="49"/>
  <c r="D18" i="49"/>
  <c r="E18" i="49"/>
  <c r="D19" i="49"/>
  <c r="E19" i="49"/>
  <c r="D15" i="47"/>
  <c r="E15" i="47"/>
  <c r="D16" i="47"/>
  <c r="E16" i="47"/>
  <c r="D17" i="47"/>
  <c r="E17" i="47"/>
  <c r="D18" i="47"/>
  <c r="E18" i="47"/>
  <c r="D19" i="47"/>
  <c r="E19" i="47"/>
  <c r="E19" i="40"/>
  <c r="D19" i="40"/>
  <c r="E18" i="40"/>
  <c r="D18" i="40"/>
  <c r="E17" i="40"/>
  <c r="D17" i="40"/>
  <c r="E16" i="40"/>
  <c r="D16" i="40"/>
  <c r="E15" i="40"/>
  <c r="D15" i="40"/>
  <c r="D17" i="39"/>
  <c r="E18" i="39"/>
  <c r="D18" i="39"/>
  <c r="E17" i="39"/>
  <c r="E19" i="36"/>
  <c r="D19" i="36"/>
  <c r="E18" i="36"/>
  <c r="D18" i="36"/>
  <c r="E17" i="36"/>
  <c r="D17" i="36"/>
  <c r="E16" i="36"/>
  <c r="D16" i="36"/>
  <c r="E15" i="36"/>
  <c r="D15" i="36"/>
  <c r="E17" i="31"/>
  <c r="E18" i="31"/>
  <c r="E19" i="31"/>
  <c r="E20" i="31"/>
  <c r="E16" i="31"/>
  <c r="D17" i="31"/>
  <c r="D18" i="31"/>
  <c r="D19" i="31"/>
  <c r="D20" i="31"/>
  <c r="D16" i="31"/>
  <c r="E16" i="26"/>
  <c r="E17" i="26"/>
  <c r="E18" i="26"/>
  <c r="E19" i="26"/>
  <c r="E15" i="26"/>
  <c r="D16" i="26"/>
  <c r="D17" i="26"/>
  <c r="D18" i="26"/>
  <c r="D19" i="26"/>
  <c r="D15" i="26"/>
  <c r="E16" i="20"/>
  <c r="E17" i="20"/>
  <c r="E18" i="20"/>
  <c r="E15" i="20"/>
  <c r="D16" i="20"/>
  <c r="D17" i="20"/>
  <c r="D18" i="20"/>
  <c r="D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4" authorId="0" shapeId="0" xr:uid="{8F41DF5A-5A00-45A9-9E56-EDEFA85BCC11}">
      <text>
        <r>
          <rPr>
            <sz val="9"/>
            <color indexed="81"/>
            <rFont val="Tahoma"/>
            <family val="2"/>
          </rPr>
          <t xml:space="preserve">Data was collected from Range N14:S15 of sheet "Tables(2)". M14 and M15 shows the tot num of CSE female and male students respectively. So additon was made to find the total num of students for each respective year.
</t>
        </r>
      </text>
    </comment>
    <comment ref="E4" authorId="0" shapeId="0" xr:uid="{F30E422C-AB64-4AEE-B6AD-F0E8DE81E7E2}">
      <text>
        <r>
          <rPr>
            <sz val="9"/>
            <color indexed="81"/>
            <rFont val="Tahoma"/>
            <family val="2"/>
          </rPr>
          <t>Data was collected from N14:S14 of "Tables(2)" which shows the total number of CSE female students for each year.</t>
        </r>
      </text>
    </comment>
    <comment ref="F4" authorId="0" shapeId="0" xr:uid="{371636DD-0439-406E-A179-C3C0E2228A5C}">
      <text>
        <r>
          <rPr>
            <sz val="9"/>
            <color indexed="81"/>
            <rFont val="Tahoma"/>
            <family val="2"/>
          </rPr>
          <t>Data was collected from "Tables(2)" by adding the Number of AI,Blacks and Latinos for each years. (B56+B58+B59). For example num of UR students in 2017 will be (C56+C58+C59)</t>
        </r>
      </text>
    </comment>
    <comment ref="D16" authorId="0" shapeId="0" xr:uid="{1818BE30-0F00-48EA-8AF1-A46EE47BC391}">
      <text>
        <r>
          <rPr>
            <sz val="9"/>
            <color indexed="81"/>
            <rFont val="Tahoma"/>
            <family val="2"/>
          </rPr>
          <t xml:space="preserve">=(E5/D5)* 100%. Same formula was used for each subsequent years.
</t>
        </r>
      </text>
    </comment>
    <comment ref="E16" authorId="0" shapeId="0" xr:uid="{A9DAFFA8-3D87-42D9-A445-181CD22D2204}">
      <text>
        <r>
          <rPr>
            <sz val="9"/>
            <color indexed="81"/>
            <rFont val="Tahoma"/>
            <family val="2"/>
          </rPr>
          <t xml:space="preserve">=(F5/D5)*100%
Same formla was uesd for each subsequent years.
</t>
        </r>
      </text>
    </comment>
    <comment ref="D17" authorId="0" shapeId="0" xr:uid="{02B2462A-C61A-4265-B2AF-43D683FA20A4}">
      <text>
        <r>
          <rPr>
            <sz val="9"/>
            <color indexed="81"/>
            <rFont val="Tahoma"/>
            <family val="2"/>
          </rPr>
          <t xml:space="preserve">=(E5/D5)* 100%. Same formula was used for each subsequent years.
</t>
        </r>
      </text>
    </comment>
    <comment ref="E17" authorId="0" shapeId="0" xr:uid="{1218E80E-5C29-4DF5-B396-B7AA4AD09203}">
      <text>
        <r>
          <rPr>
            <sz val="9"/>
            <color indexed="81"/>
            <rFont val="Tahoma"/>
            <family val="2"/>
          </rPr>
          <t xml:space="preserve">=(F5/D5)*100%
Same formla was uesd for each subsequent years.
</t>
        </r>
      </text>
    </comment>
    <comment ref="D18" authorId="0" shapeId="0" xr:uid="{7477D5C9-2D0F-4FF3-BA3B-DE9EFD5679B8}">
      <text>
        <r>
          <rPr>
            <sz val="9"/>
            <color indexed="81"/>
            <rFont val="Tahoma"/>
            <family val="2"/>
          </rPr>
          <t xml:space="preserve">=(E5/D5)* 100%. Same formula was used for each subsequent years.
</t>
        </r>
      </text>
    </comment>
    <comment ref="E18" authorId="0" shapeId="0" xr:uid="{35B789D4-FCD0-4D22-9706-27420B8FA5BB}">
      <text>
        <r>
          <rPr>
            <sz val="9"/>
            <color indexed="81"/>
            <rFont val="Tahoma"/>
            <family val="2"/>
          </rPr>
          <t xml:space="preserve">=(F5/D5)*100%
Same formla was uesd for each subsequent years.
</t>
        </r>
      </text>
    </comment>
    <comment ref="D19" authorId="0" shapeId="0" xr:uid="{A446B304-CFAE-4D82-8FF2-647D501C25E0}">
      <text>
        <r>
          <rPr>
            <sz val="9"/>
            <color indexed="81"/>
            <rFont val="Tahoma"/>
            <family val="2"/>
          </rPr>
          <t xml:space="preserve">=(E5/D5)* 100%. Same formula was used for each subsequent years.
</t>
        </r>
      </text>
    </comment>
    <comment ref="E19" authorId="0" shapeId="0" xr:uid="{B7A12A29-70C6-4842-8FD8-E538437E3E44}">
      <text>
        <r>
          <rPr>
            <sz val="9"/>
            <color indexed="81"/>
            <rFont val="Tahoma"/>
            <family val="2"/>
          </rPr>
          <t xml:space="preserve">=(F5/D5)*100%
Same formla was uesd for each subsequent years.
</t>
        </r>
      </text>
    </comment>
    <comment ref="D20" authorId="0" shapeId="0" xr:uid="{742B7010-5208-4E0E-B6EA-7B465BCE6E65}">
      <text>
        <r>
          <rPr>
            <sz val="9"/>
            <color indexed="81"/>
            <rFont val="Tahoma"/>
            <family val="2"/>
          </rPr>
          <t xml:space="preserve">=(E5/D5)* 100%. Same formula was used for each subsequent years.
</t>
        </r>
      </text>
    </comment>
    <comment ref="E20" authorId="0" shapeId="0" xr:uid="{AB2DDB37-5EA9-43A2-BFCC-EBE9DF94BFB0}">
      <text>
        <r>
          <rPr>
            <sz val="9"/>
            <color indexed="81"/>
            <rFont val="Tahoma"/>
            <family val="2"/>
          </rPr>
          <t xml:space="preserve">=(F5/D5)*100%
Same formla was uesd for each subsequent years.
</t>
        </r>
      </text>
    </comment>
    <comment ref="D21" authorId="0" shapeId="0" xr:uid="{9B45C15F-8A51-42CE-BBF3-8392ACA873B6}">
      <text>
        <r>
          <rPr>
            <sz val="9"/>
            <color indexed="81"/>
            <rFont val="Tahoma"/>
            <family val="2"/>
          </rPr>
          <t xml:space="preserve">=(E5/D5)* 100%. Same formula was used for each subsequent years.
</t>
        </r>
      </text>
    </comment>
    <comment ref="E21" authorId="0" shapeId="0" xr:uid="{162E6D68-EE98-44F5-A57A-5EDEF25FE454}">
      <text>
        <r>
          <rPr>
            <sz val="9"/>
            <color indexed="81"/>
            <rFont val="Tahoma"/>
            <family val="2"/>
          </rPr>
          <t xml:space="preserve">=(F5/D5)*100%
Same formla was uesd for each subsequent years.
</t>
        </r>
      </text>
    </comment>
    <comment ref="D22" authorId="0" shapeId="0" xr:uid="{907BBFCF-7068-477F-9189-576D6B21C10C}">
      <text>
        <r>
          <rPr>
            <sz val="9"/>
            <color indexed="81"/>
            <rFont val="Tahoma"/>
            <family val="2"/>
          </rPr>
          <t xml:space="preserve">=(E5/D5)* 100%. Same formula was used for each subsequent years.
</t>
        </r>
      </text>
    </comment>
    <comment ref="E22" authorId="0" shapeId="0" xr:uid="{9C69B906-95A4-4034-AFD1-5ADEC75F4F8F}">
      <text>
        <r>
          <rPr>
            <sz val="9"/>
            <color indexed="81"/>
            <rFont val="Tahoma"/>
            <family val="2"/>
          </rPr>
          <t xml:space="preserve">=(F5/D5)*100%
Same formla was uesd for each subsequent years.
</t>
        </r>
      </text>
    </comment>
    <comment ref="D23" authorId="0" shapeId="0" xr:uid="{605DC49E-1062-4629-8E27-F7CCADC77BDF}">
      <text>
        <r>
          <rPr>
            <sz val="9"/>
            <color indexed="81"/>
            <rFont val="Tahoma"/>
            <family val="2"/>
          </rPr>
          <t xml:space="preserve">=(E5/D5)* 100%. Same formula was used for each subsequent years.
</t>
        </r>
      </text>
    </comment>
    <comment ref="E23" authorId="0" shapeId="0" xr:uid="{A3BA14B9-C874-4682-83DF-30FBF706A4B7}">
      <text>
        <r>
          <rPr>
            <sz val="9"/>
            <color indexed="81"/>
            <rFont val="Tahoma"/>
            <family val="2"/>
          </rPr>
          <t xml:space="preserve">=(F5/D5)*100%
Same formla was uesd for each subsequent years.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333FC03C-38D1-4A93-AE8A-6CD742A88785}">
      <text>
        <r>
          <rPr>
            <sz val="9"/>
            <color indexed="81"/>
            <rFont val="Tahoma"/>
            <family val="2"/>
          </rPr>
          <t>Data was collected from Range N10:S11 of sheet "Tables(2)". M10 and M11 shows the tot num of CMSE  female and male students respectively. So additon was made to find the total num of students for each respective year.</t>
        </r>
      </text>
    </comment>
    <comment ref="E3" authorId="0" shapeId="0" xr:uid="{FBFD5D72-1C15-4161-A59C-9BF98B622834}">
      <text>
        <r>
          <rPr>
            <sz val="9"/>
            <color indexed="81"/>
            <rFont val="Tahoma"/>
            <family val="2"/>
          </rPr>
          <t>Data was collected from N4:S4 of "Tables(2)" which shows the total number of Biosys female students for each year</t>
        </r>
      </text>
    </comment>
    <comment ref="F3" authorId="0" shapeId="0" xr:uid="{7DBE5AD1-4F3D-4011-B7CD-BBE60585E046}">
      <text>
        <r>
          <rPr>
            <sz val="9"/>
            <color indexed="81"/>
            <rFont val="Tahoma"/>
            <family val="2"/>
          </rPr>
          <t>Data was collected from "Tables(2)" by adding the Number of AI,Blacks and Latinos for each years. (B11+B13+B14). For example num of UR students in 2017 will be (C11+C13+C14)</t>
        </r>
      </text>
    </comment>
    <comment ref="D15" authorId="0" shapeId="0" xr:uid="{26423625-AC0B-4DE5-93E4-584507937E0A}">
      <text>
        <r>
          <rPr>
            <sz val="9"/>
            <color indexed="81"/>
            <rFont val="Tahoma"/>
            <family val="2"/>
          </rPr>
          <t xml:space="preserve">=(E4/D4)* 100%. Same formula was used for each subsequent years.
</t>
        </r>
      </text>
    </comment>
    <comment ref="E15" authorId="0" shapeId="0" xr:uid="{B50D0268-CF00-4C0D-8BFF-8CF2A932E47F}">
      <text>
        <r>
          <rPr>
            <sz val="9"/>
            <color indexed="81"/>
            <rFont val="Tahoma"/>
            <family val="2"/>
          </rPr>
          <t xml:space="preserve">=(F4/D4)* 100%. Same formula was used for each subsequent years.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BF5DDDC8-4C3F-4F5B-BADB-229093E316EB}">
      <text>
        <r>
          <rPr>
            <sz val="9"/>
            <color indexed="81"/>
            <rFont val="Tahoma"/>
            <family val="2"/>
          </rPr>
          <t>Data was collected from Range N24:S25 of sheet "Tables(2)". M24 and M25 shows the tot num of ME female and male students respectively. So additon was made to find the total num of students for each respective year.</t>
        </r>
      </text>
    </comment>
    <comment ref="E3" authorId="0" shapeId="0" xr:uid="{FC309D6B-A69B-4CD9-8F7B-EED629F70611}">
      <text>
        <r>
          <rPr>
            <sz val="9"/>
            <color indexed="81"/>
            <rFont val="Tahoma"/>
            <family val="2"/>
          </rPr>
          <t>Data was collected from N24:S24 of "Tables(2)" which shows the total number of ME female students for each year</t>
        </r>
      </text>
    </comment>
    <comment ref="F3" authorId="0" shapeId="0" xr:uid="{1C7E7F5E-A344-4102-99F9-5E71C7CF9417}">
      <text>
        <r>
          <rPr>
            <sz val="9"/>
            <color indexed="81"/>
            <rFont val="Tahoma"/>
            <family val="2"/>
          </rPr>
          <t>Data was collected from "Tables(2)" by adding the Number of AI,Blacks and Latinos for each years. (B101+B103+B104). For example num of UR students in 2017 will be (C101+C103+C104)</t>
        </r>
      </text>
    </comment>
    <comment ref="D15" authorId="0" shapeId="0" xr:uid="{9264E3CF-C06C-4A5E-B6AD-152789F867BD}">
      <text>
        <r>
          <rPr>
            <sz val="9"/>
            <color indexed="81"/>
            <rFont val="Tahoma"/>
            <family val="2"/>
          </rPr>
          <t xml:space="preserve">=(E4/D4)* 100%. Same formula was used for each subsequent years.
</t>
        </r>
      </text>
    </comment>
    <comment ref="E15" authorId="0" shapeId="0" xr:uid="{6B6C9E83-699C-4BB5-A1DC-1622C598F07D}">
      <text>
        <r>
          <rPr>
            <sz val="9"/>
            <color indexed="81"/>
            <rFont val="Tahoma"/>
            <family val="2"/>
          </rPr>
          <t xml:space="preserve">=(F4/D4)* 100%. Same formula was used for each subsequent years.
</t>
        </r>
      </text>
    </comment>
    <comment ref="D20" authorId="0" shapeId="0" xr:uid="{8FCBF498-F717-48EC-8E53-9FEB8185A58B}">
      <text>
        <r>
          <rPr>
            <sz val="9"/>
            <color indexed="81"/>
            <rFont val="Tahoma"/>
            <family val="2"/>
          </rPr>
          <t xml:space="preserve">=(E9/D9)* 100%.
</t>
        </r>
      </text>
    </comment>
    <comment ref="E20" authorId="0" shapeId="0" xr:uid="{6EC47F2E-2509-4A21-89EF-1DFD7254882C}">
      <text>
        <r>
          <rPr>
            <sz val="9"/>
            <color indexed="81"/>
            <rFont val="Tahoma"/>
            <family val="2"/>
          </rPr>
          <t>=(F9/D9)* 100%.</t>
        </r>
      </text>
    </comment>
    <comment ref="D21" authorId="0" shapeId="0" xr:uid="{4D1DE2E9-250B-42A8-9467-C022A301E2AD}">
      <text>
        <r>
          <rPr>
            <sz val="9"/>
            <color indexed="81"/>
            <rFont val="Tahoma"/>
            <family val="2"/>
          </rPr>
          <t xml:space="preserve">=(E9/D9)* 100%.
</t>
        </r>
      </text>
    </comment>
    <comment ref="E21" authorId="0" shapeId="0" xr:uid="{DC4E13FB-612D-4D42-99E0-E03C0357E5FF}">
      <text>
        <r>
          <rPr>
            <sz val="9"/>
            <color indexed="81"/>
            <rFont val="Tahoma"/>
            <family val="2"/>
          </rPr>
          <t>=(F9/D9)* 100%.</t>
        </r>
      </text>
    </comment>
    <comment ref="D22" authorId="0" shapeId="0" xr:uid="{6183E424-AF9D-49FE-B714-8866943F207F}">
      <text>
        <r>
          <rPr>
            <sz val="9"/>
            <color indexed="81"/>
            <rFont val="Tahoma"/>
            <family val="2"/>
          </rPr>
          <t xml:space="preserve">=(E9/D9)* 100%.
</t>
        </r>
      </text>
    </comment>
    <comment ref="E22" authorId="0" shapeId="0" xr:uid="{8D1742CA-2B58-4F8F-998E-1E998E5602E7}">
      <text>
        <r>
          <rPr>
            <sz val="9"/>
            <color indexed="81"/>
            <rFont val="Tahoma"/>
            <family val="2"/>
          </rPr>
          <t>=(F9/D9)*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D5AE2383-64C9-47BB-8365-4C8EFE3FD5AE}">
      <text>
        <r>
          <rPr>
            <sz val="9"/>
            <color indexed="81"/>
            <rFont val="Tahoma"/>
            <family val="2"/>
          </rPr>
          <t>Data was collected from Range N4:S5 of sheet "Tables(2)". M4 and M5 shows the tot num of BioSys  female and male students respectively. So additon was made to find the total num of students for each respective year.</t>
        </r>
      </text>
    </comment>
    <comment ref="E3" authorId="0" shapeId="0" xr:uid="{0D2F7565-EEFD-4B01-9D10-D83053E90B0A}">
      <text>
        <r>
          <rPr>
            <sz val="9"/>
            <color indexed="81"/>
            <rFont val="Tahoma"/>
            <family val="2"/>
          </rPr>
          <t>Data was collected from N4:S4 of "Tables(2)" which shows the total number of Biosys female students for each year</t>
        </r>
      </text>
    </comment>
    <comment ref="F3" authorId="0" shapeId="0" xr:uid="{A903C503-F888-495E-8E1C-0967915263BC}">
      <text>
        <r>
          <rPr>
            <sz val="9"/>
            <color indexed="81"/>
            <rFont val="Tahoma"/>
            <family val="2"/>
          </rPr>
          <t>Data was collected from "Tables(2)" by adding the Number of AI,Blacks and Latinos for each years. (B11+B13+B14). For example num of UR students in 2017 will be (C11+C13+C14)</t>
        </r>
      </text>
    </comment>
    <comment ref="D15" authorId="0" shapeId="0" xr:uid="{60F1B85A-565D-4C8C-93DE-B5BF97FA7E61}">
      <text>
        <r>
          <rPr>
            <sz val="9"/>
            <color indexed="81"/>
            <rFont val="Tahoma"/>
            <family val="2"/>
          </rPr>
          <t xml:space="preserve">=(E4/D4)* 100%. Same formula was used for each subsequent years.
</t>
        </r>
      </text>
    </comment>
    <comment ref="E15" authorId="0" shapeId="0" xr:uid="{BE7613E2-A7E3-4804-BB26-5B16746D0AA7}">
      <text>
        <r>
          <rPr>
            <sz val="9"/>
            <color indexed="81"/>
            <rFont val="Tahoma"/>
            <family val="2"/>
          </rPr>
          <t xml:space="preserve">=(F4/D4)* 100%. Same formula was used for each subsequent years.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ADC636E2-F7AE-4531-A77E-4360239919AA}">
      <text>
        <r>
          <rPr>
            <sz val="9"/>
            <color indexed="81"/>
            <rFont val="Tahoma"/>
            <family val="2"/>
          </rPr>
          <t>Data was collected from Range N18:S19 of  "Tables(2)". M18 and M19 shows the tot num of CMSE  female and male students respectively. So additon was made to find the total num of students for each respective year.</t>
        </r>
      </text>
    </comment>
    <comment ref="E3" authorId="0" shapeId="0" xr:uid="{A3B56F84-AEFB-49E5-BD25-5229DC76D8CD}">
      <text>
        <r>
          <rPr>
            <sz val="9"/>
            <color indexed="81"/>
            <rFont val="Tahoma"/>
            <family val="2"/>
          </rPr>
          <t>Data was collected from N18:S18 of "Tables(2)" which shows the total number of female Exp Eng  students for each year.</t>
        </r>
      </text>
    </comment>
    <comment ref="F3" authorId="0" shapeId="0" xr:uid="{8370444C-FCD1-4980-AFC5-B470C847C71F}">
      <text>
        <r>
          <rPr>
            <sz val="9"/>
            <color indexed="81"/>
            <rFont val="Tahoma"/>
            <family val="2"/>
          </rPr>
          <t xml:space="preserve">Data was collected from "Tables(2)" by adding the Number of AI,Blacks and Latinos for each years. (B74+B76+B77). </t>
        </r>
      </text>
    </comment>
    <comment ref="D15" authorId="0" shapeId="0" xr:uid="{77594DAA-B974-422C-83FA-B6F292B31CCE}">
      <text>
        <r>
          <rPr>
            <sz val="9"/>
            <color indexed="81"/>
            <rFont val="Tahoma"/>
            <family val="2"/>
          </rPr>
          <t xml:space="preserve">=(E4/D4)* 100%. Same formula was used for each subsequent years.
</t>
        </r>
      </text>
    </comment>
    <comment ref="E15" authorId="0" shapeId="0" xr:uid="{DD00DBC7-4B0A-4EE3-AB21-9D339ACFAD1C}">
      <text>
        <r>
          <rPr>
            <sz val="9"/>
            <color indexed="81"/>
            <rFont val="Tahoma"/>
            <family val="2"/>
          </rPr>
          <t xml:space="preserve">=(F4/D4)* 100%. Same formula was used for each subsequent years.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D5AE2383-64C9-47BB-8365-4C8EFE3FD5AE}">
      <text>
        <r>
          <rPr>
            <sz val="9"/>
            <color indexed="81"/>
            <rFont val="Tahoma"/>
            <family val="2"/>
          </rPr>
          <t>Data was collected from Range N6:S7 and N22:S23 of sheet "Tables(2)". M6 and M7 shows the tot num of CE female and male students and M22 and M23 shows the tot num of MsE students. So additon was made to find the total num of students for each respective year.</t>
        </r>
      </text>
    </comment>
    <comment ref="E3" authorId="0" shapeId="0" xr:uid="{0D2F7565-EEFD-4B01-9D10-D83053E90B0A}">
      <text>
        <r>
          <rPr>
            <sz val="9"/>
            <color indexed="81"/>
            <rFont val="Tahoma"/>
            <family val="2"/>
          </rPr>
          <t>Data was collected from N6:S6 of "Tables(2)" which shows the total number of CE female students and N22:S22 which shows the number of MsE female stud for each year</t>
        </r>
      </text>
    </comment>
    <comment ref="F3" authorId="0" shapeId="0" xr:uid="{A903C503-F888-495E-8E1C-0967915263BC}">
      <text>
        <r>
          <rPr>
            <sz val="9"/>
            <color indexed="81"/>
            <rFont val="Tahoma"/>
            <family val="2"/>
          </rPr>
          <t>Data was collected from "Tables(2)" by adding the Number of AI,Blacks and Latinos for all the two dept.  (B20+B22+B23)+
(B92+B94+B95).</t>
        </r>
      </text>
    </comment>
    <comment ref="D15" authorId="0" shapeId="0" xr:uid="{60F1B85A-565D-4C8C-93DE-B5BF97FA7E61}">
      <text>
        <r>
          <rPr>
            <sz val="9"/>
            <color indexed="81"/>
            <rFont val="Tahoma"/>
            <family val="2"/>
          </rPr>
          <t xml:space="preserve">=(E4/D4)* 100%. Same formula was used for each subsequent years.
</t>
        </r>
      </text>
    </comment>
    <comment ref="E15" authorId="0" shapeId="0" xr:uid="{BE7613E2-A7E3-4804-BB26-5B16746D0AA7}">
      <text>
        <r>
          <rPr>
            <sz val="9"/>
            <color indexed="81"/>
            <rFont val="Tahoma"/>
            <family val="2"/>
          </rPr>
          <t xml:space="preserve">=(F4/D4)* 100%. Same formula was used for each subsequent years.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BF5DDDC8-4C3F-4F5B-BADB-229093E316EB}">
      <text>
        <r>
          <rPr>
            <sz val="9"/>
            <color indexed="81"/>
            <rFont val="Tahoma"/>
            <family val="2"/>
          </rPr>
          <t>Data was collected from Range N8:S9 and N20:S21 of sheet "Tables(2)". M8 and M9 shows the tot num of Civ Eng female and male students and M20 and M21 shows the tot num of Env Eng students. So additon was made to find the total num of students for each respective year.</t>
        </r>
      </text>
    </comment>
    <comment ref="E3" authorId="0" shapeId="0" xr:uid="{FC309D6B-A69B-4CD9-8F7B-EED629F70611}">
      <text>
        <r>
          <rPr>
            <sz val="9"/>
            <color indexed="81"/>
            <rFont val="Tahoma"/>
            <family val="2"/>
          </rPr>
          <t>Data was collected from N8:S8 of "Tables(2)" which shows the total number of Civ Eng female students and N20:S20 which shows the number of Env Eng stud for each year.</t>
        </r>
      </text>
    </comment>
    <comment ref="F3" authorId="0" shapeId="0" xr:uid="{1C7E7F5E-A344-4102-99F9-5E71C7CF9417}">
      <text>
        <r>
          <rPr>
            <sz val="9"/>
            <color indexed="81"/>
            <rFont val="Tahoma"/>
            <family val="2"/>
          </rPr>
          <t>Data was collected from "Tables(2)" by adding the Number of AI,Blacks and Latinos for both dept. 
(B29+B31+B32)+
(B83+B85+B86).</t>
        </r>
      </text>
    </comment>
    <comment ref="D15" authorId="0" shapeId="0" xr:uid="{9264E3CF-C06C-4A5E-B6AD-152789F867BD}">
      <text>
        <r>
          <rPr>
            <sz val="9"/>
            <color indexed="81"/>
            <rFont val="Tahoma"/>
            <family val="2"/>
          </rPr>
          <t xml:space="preserve">=(E4/D4)* 100%. Same formula was used for each subsequent years.
</t>
        </r>
      </text>
    </comment>
    <comment ref="E15" authorId="0" shapeId="0" xr:uid="{6B6C9E83-699C-4BB5-A1DC-1622C598F07D}">
      <text>
        <r>
          <rPr>
            <sz val="9"/>
            <color indexed="81"/>
            <rFont val="Tahoma"/>
            <family val="2"/>
          </rPr>
          <t xml:space="preserve">=(F4/D4)* 100%. Same formula was used for each subsequent years.
</t>
        </r>
      </text>
    </comment>
    <comment ref="D20" authorId="0" shapeId="0" xr:uid="{93D3B226-C148-4087-98F3-4EF8BA374574}">
      <text>
        <r>
          <rPr>
            <sz val="9"/>
            <color indexed="81"/>
            <rFont val="Tahoma"/>
            <family val="2"/>
          </rPr>
          <t xml:space="preserve">=(E9/D9)* 100%.
</t>
        </r>
      </text>
    </comment>
    <comment ref="E20" authorId="0" shapeId="0" xr:uid="{3D751139-5D5D-46CA-84E2-882F9293F0DF}">
      <text>
        <r>
          <rPr>
            <sz val="9"/>
            <color indexed="81"/>
            <rFont val="Tahoma"/>
            <family val="2"/>
          </rPr>
          <t>=(F9/D9)* 100%.</t>
        </r>
      </text>
    </comment>
    <comment ref="D21" authorId="0" shapeId="0" xr:uid="{D25EEA44-D1E8-45D0-AE06-BAA4A56746AF}">
      <text>
        <r>
          <rPr>
            <sz val="9"/>
            <color indexed="81"/>
            <rFont val="Tahoma"/>
            <family val="2"/>
          </rPr>
          <t xml:space="preserve">=(E9/D9)* 100%.
</t>
        </r>
      </text>
    </comment>
    <comment ref="E21" authorId="0" shapeId="0" xr:uid="{237C4D94-4891-47D4-8250-2F6A252A25AE}">
      <text>
        <r>
          <rPr>
            <sz val="9"/>
            <color indexed="81"/>
            <rFont val="Tahoma"/>
            <family val="2"/>
          </rPr>
          <t>=(F9/D9)* 100%.</t>
        </r>
      </text>
    </comment>
    <comment ref="D22" authorId="0" shapeId="0" xr:uid="{265D15CE-2298-4F57-A718-10636DF023D2}">
      <text>
        <r>
          <rPr>
            <sz val="9"/>
            <color indexed="81"/>
            <rFont val="Tahoma"/>
            <family val="2"/>
          </rPr>
          <t xml:space="preserve">=(E9/D9)* 100%.
</t>
        </r>
      </text>
    </comment>
    <comment ref="E22" authorId="0" shapeId="0" xr:uid="{1A11FD76-D02C-4C2C-A267-8F45EB828398}">
      <text>
        <r>
          <rPr>
            <sz val="9"/>
            <color indexed="81"/>
            <rFont val="Tahoma"/>
            <family val="2"/>
          </rPr>
          <t>=(F9/D9)* 100%.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4" authorId="0" shapeId="0" xr:uid="{8F41DF5A-5A00-45A9-9E56-EDEFA85BCC11}">
      <text>
        <r>
          <rPr>
            <sz val="9"/>
            <color indexed="81"/>
            <rFont val="Tahoma"/>
            <family val="2"/>
          </rPr>
          <t xml:space="preserve">Data was collected from Range M2:S3 of sheet "Tables(2)". M2 and M3 shows the tot num of AES female and male students respectively. So additon was made to find the total num of students for each respective year.
</t>
        </r>
      </text>
    </comment>
    <comment ref="E4" authorId="0" shapeId="0" xr:uid="{F30E422C-AB64-4AEE-B6AD-F0E8DE81E7E2}">
      <text>
        <r>
          <rPr>
            <sz val="9"/>
            <color indexed="81"/>
            <rFont val="Tahoma"/>
            <family val="2"/>
          </rPr>
          <t>Data was collected from N2:S2 of "Tables(2)" which shows the total number of AES female students for each year.</t>
        </r>
      </text>
    </comment>
    <comment ref="F4" authorId="0" shapeId="0" xr:uid="{371636DD-0439-406E-A179-C3C0E2228A5C}">
      <text>
        <r>
          <rPr>
            <sz val="9"/>
            <color indexed="81"/>
            <rFont val="Tahoma"/>
            <family val="2"/>
          </rPr>
          <t>Data was collected from "Tables(2)" by adding the Number of AI,Blacks and Latinos for each years. (B2+B4+B5).</t>
        </r>
      </text>
    </comment>
    <comment ref="D16" authorId="0" shapeId="0" xr:uid="{1818BE30-0F00-48EA-8AF1-A46EE47BC391}">
      <text>
        <r>
          <rPr>
            <sz val="9"/>
            <color indexed="81"/>
            <rFont val="Tahoma"/>
            <family val="2"/>
          </rPr>
          <t xml:space="preserve">=(E5/D5)* 100%. Same formula was used for each subsequent years.
</t>
        </r>
      </text>
    </comment>
    <comment ref="E16" authorId="0" shapeId="0" xr:uid="{A9DAFFA8-3D87-42D9-A445-181CD22D2204}">
      <text>
        <r>
          <rPr>
            <sz val="9"/>
            <color indexed="81"/>
            <rFont val="Tahoma"/>
            <family val="2"/>
          </rPr>
          <t xml:space="preserve">=(F5/D5)*100%
Same formla was uesd for each subsequent years.
</t>
        </r>
      </text>
    </comment>
    <comment ref="D21" authorId="0" shapeId="0" xr:uid="{28299995-DA77-4B61-8D4B-90DBCCABF885}">
      <text>
        <r>
          <rPr>
            <sz val="9"/>
            <color indexed="81"/>
            <rFont val="Tahoma"/>
            <family val="2"/>
          </rPr>
          <t>(E10/D10)*100%</t>
        </r>
      </text>
    </comment>
    <comment ref="E21" authorId="0" shapeId="0" xr:uid="{74C60E88-541A-4416-950C-38AAB7806E5E}">
      <text>
        <r>
          <rPr>
            <b/>
            <sz val="9"/>
            <color indexed="81"/>
            <rFont val="Tahoma"/>
            <family val="2"/>
          </rPr>
          <t>=</t>
        </r>
        <r>
          <rPr>
            <sz val="9"/>
            <color indexed="81"/>
            <rFont val="Tahoma"/>
            <family val="2"/>
          </rPr>
          <t>(F10/D10)*100%</t>
        </r>
      </text>
    </comment>
    <comment ref="D22" authorId="0" shapeId="0" xr:uid="{0A11B17B-D599-40DF-A00E-973296BFE86F}">
      <text>
        <r>
          <rPr>
            <sz val="9"/>
            <color indexed="81"/>
            <rFont val="Tahoma"/>
            <family val="2"/>
          </rPr>
          <t>(E10/D10)*100%</t>
        </r>
      </text>
    </comment>
    <comment ref="E22" authorId="0" shapeId="0" xr:uid="{C03ECD29-5C16-4A23-AA48-F318B9AE33DD}">
      <text>
        <r>
          <rPr>
            <b/>
            <sz val="9"/>
            <color indexed="81"/>
            <rFont val="Tahoma"/>
            <family val="2"/>
          </rPr>
          <t>=</t>
        </r>
        <r>
          <rPr>
            <sz val="9"/>
            <color indexed="81"/>
            <rFont val="Tahoma"/>
            <family val="2"/>
          </rPr>
          <t>(F10/D10)*100%</t>
        </r>
      </text>
    </comment>
    <comment ref="D23" authorId="0" shapeId="0" xr:uid="{4C197FE2-1402-4F2F-9BE6-1A3FFF05D2D9}">
      <text>
        <r>
          <rPr>
            <sz val="9"/>
            <color indexed="81"/>
            <rFont val="Tahoma"/>
            <family val="2"/>
          </rPr>
          <t>(E10/D10)*100%</t>
        </r>
      </text>
    </comment>
    <comment ref="E23" authorId="0" shapeId="0" xr:uid="{C6042CAC-473D-4451-84C4-80B537D4BAC3}">
      <text>
        <r>
          <rPr>
            <b/>
            <sz val="9"/>
            <color indexed="81"/>
            <rFont val="Tahoma"/>
            <family val="2"/>
          </rPr>
          <t>=</t>
        </r>
        <r>
          <rPr>
            <sz val="9"/>
            <color indexed="81"/>
            <rFont val="Tahoma"/>
            <family val="2"/>
          </rPr>
          <t>(F10/D10)*100%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laptop</author>
  </authors>
  <commentList>
    <comment ref="D3" authorId="0" shapeId="0" xr:uid="{D9E24094-32C7-48A0-B63A-E50EBB8C2C02}">
      <text>
        <r>
          <rPr>
            <sz val="9"/>
            <color indexed="81"/>
            <rFont val="Tahoma"/>
            <family val="2"/>
          </rPr>
          <t>Data was collected from Range N16:S17 and N12:S13 of sheet "Tables(2)". M16 and M17 shows the tot num of EE female and male students and L12 and L13 shows the tot num of CE students. So additon was made to find the total num of students for each respective year.</t>
        </r>
      </text>
    </comment>
    <comment ref="E3" authorId="0" shapeId="0" xr:uid="{2FE5AC03-5931-465C-957D-D9230A19C540}">
      <text>
        <r>
          <rPr>
            <sz val="9"/>
            <color indexed="81"/>
            <rFont val="Tahoma"/>
            <family val="2"/>
          </rPr>
          <t>Data was collected from N16:S16 of "Tables(2)" which shows the total number of EE female students and N12:S12 which shows the number of CE stud for each year</t>
        </r>
      </text>
    </comment>
    <comment ref="F3" authorId="0" shapeId="0" xr:uid="{CC4B421D-BEF0-4A84-910C-D7112896EE08}">
      <text>
        <r>
          <rPr>
            <sz val="9"/>
            <color indexed="81"/>
            <rFont val="Tahoma"/>
            <family val="2"/>
          </rPr>
          <t>Data was collected from "Tables(2)" by adding the Number of AI,Blacks and Latinos for both dept. 
(B47+B49+B50)+
(B65+B67+B68).</t>
        </r>
      </text>
    </comment>
    <comment ref="D15" authorId="0" shapeId="0" xr:uid="{FF8257B8-C583-414D-98BA-276B945BC8B0}">
      <text>
        <r>
          <rPr>
            <sz val="9"/>
            <color indexed="81"/>
            <rFont val="Tahoma"/>
            <family val="2"/>
          </rPr>
          <t xml:space="preserve">=(E4/D4)* 100%. Same formula was used for each subsequent years.
</t>
        </r>
      </text>
    </comment>
    <comment ref="E15" authorId="0" shapeId="0" xr:uid="{E24D0DD6-ADF0-4135-B256-398C1A29EDD9}">
      <text>
        <r>
          <rPr>
            <sz val="9"/>
            <color indexed="81"/>
            <rFont val="Tahoma"/>
            <family val="2"/>
          </rPr>
          <t xml:space="preserve">=(F4/D4)* 100%. Same formula was used for each subsequent years.
</t>
        </r>
      </text>
    </comment>
    <comment ref="D20" authorId="0" shapeId="0" xr:uid="{F0DACA12-CA32-47B4-804A-FF54DD67423F}">
      <text>
        <r>
          <rPr>
            <sz val="9"/>
            <color indexed="81"/>
            <rFont val="Tahoma"/>
            <family val="2"/>
          </rPr>
          <t xml:space="preserve">=(E9/D9)* 100%.
</t>
        </r>
      </text>
    </comment>
    <comment ref="E20" authorId="0" shapeId="0" xr:uid="{35153022-6FA4-43F5-868C-61560C550061}">
      <text>
        <r>
          <rPr>
            <sz val="9"/>
            <color indexed="81"/>
            <rFont val="Tahoma"/>
            <family val="2"/>
          </rPr>
          <t>=(F9/D9)* 100%.</t>
        </r>
      </text>
    </comment>
    <comment ref="D21" authorId="0" shapeId="0" xr:uid="{FBE976BA-4F5E-424C-9B3D-0C6561DFA670}">
      <text>
        <r>
          <rPr>
            <sz val="9"/>
            <color indexed="81"/>
            <rFont val="Tahoma"/>
            <family val="2"/>
          </rPr>
          <t xml:space="preserve">=(E9/D9)* 100%.
</t>
        </r>
      </text>
    </comment>
    <comment ref="E21" authorId="0" shapeId="0" xr:uid="{5D2E6ACA-F698-401A-919E-A9F4C6D5F792}">
      <text>
        <r>
          <rPr>
            <sz val="9"/>
            <color indexed="81"/>
            <rFont val="Tahoma"/>
            <family val="2"/>
          </rPr>
          <t>=(F9/D9)* 100%.</t>
        </r>
      </text>
    </comment>
    <comment ref="D22" authorId="0" shapeId="0" xr:uid="{7738E461-0DFC-4654-9F25-C7098AB98A82}">
      <text>
        <r>
          <rPr>
            <sz val="9"/>
            <color indexed="81"/>
            <rFont val="Tahoma"/>
            <family val="2"/>
          </rPr>
          <t xml:space="preserve">=(E9/D9)* 100%.
</t>
        </r>
      </text>
    </comment>
    <comment ref="E22" authorId="0" shapeId="0" xr:uid="{CAA1883B-ECC7-44C0-9976-F8B379B1D507}">
      <text>
        <r>
          <rPr>
            <sz val="9"/>
            <color indexed="81"/>
            <rFont val="Tahoma"/>
            <family val="2"/>
          </rPr>
          <t>=(F9/D9)* 100%.</t>
        </r>
      </text>
    </comment>
  </commentList>
</comments>
</file>

<file path=xl/sharedStrings.xml><?xml version="1.0" encoding="utf-8"?>
<sst xmlns="http://schemas.openxmlformats.org/spreadsheetml/2006/main" count="946" uniqueCount="90">
  <si>
    <t>White</t>
  </si>
  <si>
    <t>Total</t>
  </si>
  <si>
    <t>Two or More Races</t>
  </si>
  <si>
    <t>Not Specified</t>
  </si>
  <si>
    <t>Native Hawaiian/Oth Pac Island</t>
  </si>
  <si>
    <t>International</t>
  </si>
  <si>
    <t>Hispanic/Latino</t>
  </si>
  <si>
    <t>Black/African American</t>
  </si>
  <si>
    <t>Asian</t>
  </si>
  <si>
    <t>American Indian/Alaska Native</t>
  </si>
  <si>
    <t>Mechanical Engineering</t>
  </si>
  <si>
    <t>Materials Science and Engineering</t>
  </si>
  <si>
    <t>Environmental Engineering</t>
  </si>
  <si>
    <t>Engineering - Exploratory</t>
  </si>
  <si>
    <t>Electrical Engineering</t>
  </si>
  <si>
    <t>Computer Science</t>
  </si>
  <si>
    <t>Computer Engineering</t>
  </si>
  <si>
    <t>Computational Data Science</t>
  </si>
  <si>
    <t>Civil Engineering</t>
  </si>
  <si>
    <t>Chemical Engineering</t>
  </si>
  <si>
    <t>Male</t>
  </si>
  <si>
    <t>Female</t>
  </si>
  <si>
    <t>Biosystems Engineering</t>
  </si>
  <si>
    <t>Applied Engineering Sciences</t>
  </si>
  <si>
    <t>Gender</t>
  </si>
  <si>
    <t>Major</t>
  </si>
  <si>
    <t>Race - Ethnicity</t>
  </si>
  <si>
    <t>Mechanical Engineering Prefer</t>
  </si>
  <si>
    <t>Mechanical Engineering BS2</t>
  </si>
  <si>
    <t>Mechanical Engineering BS1</t>
  </si>
  <si>
    <t>Materials Science &amp; Egr Prefer</t>
  </si>
  <si>
    <t>Materials Sci and Engineer BS1</t>
  </si>
  <si>
    <t>Environmental Engineering BS2</t>
  </si>
  <si>
    <t>Environmental Engineering BS1</t>
  </si>
  <si>
    <t>Environmental Engineer Prefer</t>
  </si>
  <si>
    <t>Engineering - Exploratory NOHN</t>
  </si>
  <si>
    <t>Electrical Engineering Prefer</t>
  </si>
  <si>
    <t>Electrical Engineering BS2</t>
  </si>
  <si>
    <t>Electrical Engineering BS1</t>
  </si>
  <si>
    <t>Computer Science Preference</t>
  </si>
  <si>
    <t>Computer Science BS2</t>
  </si>
  <si>
    <t>Computer Science BS1</t>
  </si>
  <si>
    <t>Computer Engineering Prefer</t>
  </si>
  <si>
    <t>Computer Engineering BS2</t>
  </si>
  <si>
    <t>Computer Engineering BS1</t>
  </si>
  <si>
    <t>Computational Data Science BS2</t>
  </si>
  <si>
    <t>Computational Data Science BS1</t>
  </si>
  <si>
    <t>Computational Data Sci Prefer</t>
  </si>
  <si>
    <t>Civil Engineering Preference</t>
  </si>
  <si>
    <t>Civil Engineering BS2</t>
  </si>
  <si>
    <t>Civil Engineering BS1</t>
  </si>
  <si>
    <t>Chemical Engineering Prefer</t>
  </si>
  <si>
    <t>Chemical Engineering BS2</t>
  </si>
  <si>
    <t>Chemical Engineering BS1</t>
  </si>
  <si>
    <t>Biosystems Engineering Prefer</t>
  </si>
  <si>
    <t>Biosystems Engineering BS1</t>
  </si>
  <si>
    <t>Applied Engineering Scienc BS2</t>
  </si>
  <si>
    <t>Applied Engineering Scienc BS1</t>
  </si>
  <si>
    <t>Applied Engineer Sciences Pref</t>
  </si>
  <si>
    <t>Academic Plan Descr</t>
  </si>
  <si>
    <t>Year</t>
  </si>
  <si>
    <t>Number of Females</t>
  </si>
  <si>
    <t>range</t>
  </si>
  <si>
    <t>Number of females</t>
  </si>
  <si>
    <t>Percentage of Females</t>
  </si>
  <si>
    <t>NSF Underrepresented Students</t>
  </si>
  <si>
    <t>Percentage of NSF Underrepresented Students</t>
  </si>
  <si>
    <t>ELECTRICAL/COMPUTER  ENGINEERING</t>
  </si>
  <si>
    <t>Total Number of Electrical/Computer EGR Students</t>
  </si>
  <si>
    <t>APPLIED ENGINEERING SCIENCES</t>
  </si>
  <si>
    <t>Total Number of Applied Engineering Sciences Students</t>
  </si>
  <si>
    <t>CIVIL/ENVIRONMENTAL ENGINEERING</t>
  </si>
  <si>
    <t>Total Number of Civil/Env. EGR Students</t>
  </si>
  <si>
    <t>CHEMICAL/MATERIAL SCIENCE ENGINEERING</t>
  </si>
  <si>
    <t>Total Number of Chem/Material EGR Students</t>
  </si>
  <si>
    <t>COMPUTATIONAL DATA SCIENCE ENGINEERING</t>
  </si>
  <si>
    <t>Total Number of Computational Data Science Students</t>
  </si>
  <si>
    <t>Total Number of Engineering-Exploratory Students</t>
  </si>
  <si>
    <t>ENGINEERING-EXPLORATORY</t>
  </si>
  <si>
    <t>Total Number of Biosystems Students</t>
  </si>
  <si>
    <t>BIOSYSTEMS ENGINEERING</t>
  </si>
  <si>
    <t>Total Number of Mechanical Students</t>
  </si>
  <si>
    <t>MECHANICAL ENGINEERING</t>
  </si>
  <si>
    <t>Total Number of Computer Science Students</t>
  </si>
  <si>
    <t>NSF URM</t>
  </si>
  <si>
    <t>% NSF URM</t>
  </si>
  <si>
    <t xml:space="preserve"> % Female</t>
  </si>
  <si>
    <t>Unknown</t>
  </si>
  <si>
    <t>All</t>
  </si>
  <si>
    <t>COMPUTER SCIENCE/COMPUTATIONAL DATA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</si>
</sst>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ck">
        <color auto="1"/>
      </top>
      <bottom/>
      <diagonal/>
    </border>
  </borders>
  <cellStyleXfs count="2">
    <xf numFmtId="0" fontId="0" fillId="0" borderId="0"/>
    <xf numFmtId="9" fontId="2" fillId="0" borderId="0" applyFont="0" applyFill="0" applyBorder="0" applyAlignment="0" applyProtection="0"/>
  </cellStyleXfs>
  <cellXfs count="38">
    <xf numFmtId="0" fontId="0" fillId="0" borderId="0" xfId="0"/>
    <xf numFmtId="0" fontId="0" fillId="0" borderId="1" xfId="0" applyBorder="1"/>
    <xf numFmtId="0" fontId="0" fillId="0" borderId="2" xfId="0" applyBorder="1"/>
    <xf numFmtId="0" fontId="0" fillId="0" borderId="3" xfId="0" applyBorder="1"/>
    <xf numFmtId="0" fontId="1" fillId="0" borderId="1" xfId="0" applyFont="1" applyBorder="1" applyAlignment="1">
      <alignment horizontal="center"/>
    </xf>
    <xf numFmtId="0" fontId="1" fillId="0" borderId="1" xfId="0" applyFont="1" applyBorder="1"/>
    <xf numFmtId="0" fontId="1" fillId="0" borderId="0" xfId="0" applyFont="1"/>
    <xf numFmtId="0" fontId="0" fillId="0" borderId="0" xfId="0"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9" fontId="0" fillId="0" borderId="10" xfId="1" applyFont="1" applyBorder="1" applyAlignment="1">
      <alignment horizontal="center" vertical="center"/>
    </xf>
    <xf numFmtId="9" fontId="0" fillId="0" borderId="11" xfId="1" applyFont="1" applyBorder="1" applyAlignment="1">
      <alignment horizontal="center" vertical="center"/>
    </xf>
    <xf numFmtId="0" fontId="0" fillId="2" borderId="0" xfId="0" applyFill="1"/>
    <xf numFmtId="9" fontId="0" fillId="0" borderId="0" xfId="1" applyFont="1"/>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2" xfId="0" applyBorder="1"/>
    <xf numFmtId="0" fontId="0" fillId="0" borderId="10" xfId="0" applyBorder="1"/>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626262"/>
      <color rgb="FF909090"/>
      <color rgb="FF9A8DFB"/>
      <color rgb="FFC2C2C2"/>
      <color rgb="FF29A3FF"/>
      <color rgb="FF00467A"/>
      <color rgb="FF000000"/>
      <color rgb="FF8EDAB4"/>
      <color rgb="FF3CB679"/>
      <color rgb="FF0C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Number of Engineering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spPr>
            <a:solidFill>
              <a:schemeClr val="accent2"/>
            </a:solidFill>
            <a:ln>
              <a:noFill/>
            </a:ln>
            <a:effectLst/>
          </c:spPr>
          <c:invertIfNegative val="0"/>
          <c:cat>
            <c:numRef>
              <c:f>'All College'!$O$1:$T$1</c:f>
              <c:numCache>
                <c:formatCode>General</c:formatCode>
                <c:ptCount val="6"/>
                <c:pt idx="0">
                  <c:v>2017</c:v>
                </c:pt>
                <c:pt idx="1">
                  <c:v>2018</c:v>
                </c:pt>
                <c:pt idx="2">
                  <c:v>2019</c:v>
                </c:pt>
                <c:pt idx="3">
                  <c:v>2020</c:v>
                </c:pt>
                <c:pt idx="4">
                  <c:v>2021</c:v>
                </c:pt>
                <c:pt idx="5">
                  <c:v>2022</c:v>
                </c:pt>
              </c:numCache>
            </c:numRef>
          </c:cat>
          <c:val>
            <c:numRef>
              <c:f>'All College'!$O$5:$T$5</c:f>
              <c:numCache>
                <c:formatCode>General</c:formatCode>
                <c:ptCount val="6"/>
                <c:pt idx="0">
                  <c:v>5522</c:v>
                </c:pt>
                <c:pt idx="1">
                  <c:v>5740</c:v>
                </c:pt>
                <c:pt idx="2">
                  <c:v>5795</c:v>
                </c:pt>
                <c:pt idx="3">
                  <c:v>5601</c:v>
                </c:pt>
                <c:pt idx="4">
                  <c:v>5694</c:v>
                </c:pt>
                <c:pt idx="5">
                  <c:v>5946</c:v>
                </c:pt>
              </c:numCache>
            </c:numRef>
          </c:val>
          <c:extLst>
            <c:ext xmlns:c16="http://schemas.microsoft.com/office/drawing/2014/chart" uri="{C3380CC4-5D6E-409C-BE32-E72D297353CC}">
              <c16:uniqueId val="{00000001-20AE-4BB4-9066-2795390CF0BB}"/>
            </c:ext>
          </c:extLst>
        </c:ser>
        <c:dLbls>
          <c:showLegendKey val="0"/>
          <c:showVal val="0"/>
          <c:showCatName val="0"/>
          <c:showSerName val="0"/>
          <c:showPercent val="0"/>
          <c:showBubbleSize val="0"/>
        </c:dLbls>
        <c:gapWidth val="219"/>
        <c:overlap val="-27"/>
        <c:axId val="515613904"/>
        <c:axId val="439508976"/>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'All College'!$O$1:$T$1</c15:sqref>
                        </c15:formulaRef>
                      </c:ext>
                    </c:extLst>
                    <c:numCache>
                      <c:formatCode>General</c:formatCode>
                      <c:ptCount val="6"/>
                      <c:pt idx="0">
                        <c:v>2017</c:v>
                      </c:pt>
                      <c:pt idx="1">
                        <c:v>2018</c:v>
                      </c:pt>
                      <c:pt idx="2">
                        <c:v>2019</c:v>
                      </c:pt>
                      <c:pt idx="3">
                        <c:v>2020</c:v>
                      </c:pt>
                      <c:pt idx="4">
                        <c:v>2021</c:v>
                      </c:pt>
                      <c:pt idx="5">
                        <c:v>2022</c:v>
                      </c:pt>
                    </c:numCache>
                  </c:numRef>
                </c:cat>
                <c:val>
                  <c:numRef>
                    <c:extLst>
                      <c:ext uri="{02D57815-91ED-43cb-92C2-25804820EDAC}">
                        <c15:formulaRef>
                          <c15:sqref>'All College'!$O$1:$T$1</c15:sqref>
                        </c15:formulaRef>
                      </c:ext>
                    </c:extLst>
                    <c:numCache>
                      <c:formatCode>General</c:formatCode>
                      <c:ptCount val="6"/>
                      <c:pt idx="0">
                        <c:v>2017</c:v>
                      </c:pt>
                      <c:pt idx="1">
                        <c:v>2018</c:v>
                      </c:pt>
                      <c:pt idx="2">
                        <c:v>2019</c:v>
                      </c:pt>
                      <c:pt idx="3">
                        <c:v>2020</c:v>
                      </c:pt>
                      <c:pt idx="4">
                        <c:v>2021</c:v>
                      </c:pt>
                      <c:pt idx="5">
                        <c:v>2022</c:v>
                      </c:pt>
                    </c:numCache>
                  </c:numRef>
                </c:val>
                <c:extLst>
                  <c:ext xmlns:c16="http://schemas.microsoft.com/office/drawing/2014/chart" uri="{C3380CC4-5D6E-409C-BE32-E72D297353CC}">
                    <c16:uniqueId val="{00000000-20AE-4BB4-9066-2795390CF0BB}"/>
                  </c:ext>
                </c:extLst>
              </c15:ser>
            </c15:filteredBarSeries>
          </c:ext>
        </c:extLst>
      </c:barChart>
      <c:catAx>
        <c:axId val="51561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508976"/>
        <c:crosses val="autoZero"/>
        <c:auto val="1"/>
        <c:lblAlgn val="ctr"/>
        <c:lblOffset val="100"/>
        <c:noMultiLvlLbl val="0"/>
      </c:catAx>
      <c:valAx>
        <c:axId val="439508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1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Mechanical Engineering Students</c:v>
          </c:tx>
          <c:spPr>
            <a:solidFill>
              <a:srgbClr val="297B52"/>
            </a:solidFill>
            <a:ln>
              <a:solidFill>
                <a:srgbClr val="339966"/>
              </a:solidFill>
            </a:ln>
            <a:effectLst/>
          </c:spPr>
          <c:invertIfNegative val="0"/>
          <c:dLbls>
            <c:delete val="1"/>
          </c:dLbls>
          <c:cat>
            <c:numRef>
              <c:f>MEData!$C$4:$C$11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MEData!$D$4:$D$11</c:f>
              <c:numCache>
                <c:formatCode>General</c:formatCode>
                <c:ptCount val="8"/>
                <c:pt idx="0">
                  <c:v>1459</c:v>
                </c:pt>
                <c:pt idx="1">
                  <c:v>1496</c:v>
                </c:pt>
                <c:pt idx="2">
                  <c:v>1475</c:v>
                </c:pt>
                <c:pt idx="3">
                  <c:v>1369</c:v>
                </c:pt>
                <c:pt idx="4">
                  <c:v>1333</c:v>
                </c:pt>
                <c:pt idx="5">
                  <c:v>1356</c:v>
                </c:pt>
                <c:pt idx="6">
                  <c:v>1410</c:v>
                </c:pt>
                <c:pt idx="7">
                  <c:v>1510</c:v>
                </c:pt>
              </c:numCache>
            </c:numRef>
          </c:val>
          <c:extLst>
            <c:ext xmlns:c16="http://schemas.microsoft.com/office/drawing/2014/chart" uri="{C3380CC4-5D6E-409C-BE32-E72D297353CC}">
              <c16:uniqueId val="{00000000-8597-4B7E-83CF-A2CAF51A4DE9}"/>
            </c:ext>
          </c:extLst>
        </c:ser>
        <c:dLbls>
          <c:showLegendKey val="0"/>
          <c:showVal val="1"/>
          <c:showCatName val="0"/>
          <c:showSerName val="0"/>
          <c:showPercent val="0"/>
          <c:showBubbleSize val="0"/>
        </c:dLbls>
        <c:gapWidth val="219"/>
        <c:overlap val="-27"/>
        <c:axId val="1786065520"/>
        <c:axId val="1786069680"/>
      </c:barChart>
      <c:catAx>
        <c:axId val="1786065520"/>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786069680"/>
        <c:crosses val="autoZero"/>
        <c:auto val="1"/>
        <c:lblAlgn val="ctr"/>
        <c:lblOffset val="100"/>
        <c:noMultiLvlLbl val="0"/>
      </c:catAx>
      <c:valAx>
        <c:axId val="1786069680"/>
        <c:scaling>
          <c:orientation val="minMax"/>
          <c:max val="1600"/>
          <c:min val="100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5.8700208674619773E-3"/>
              <c:y val="0.3179729034115519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786065520"/>
        <c:crosses val="autoZero"/>
        <c:crossBetween val="between"/>
        <c:majorUnit val="1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 Mechanical Engineering Students</c:v>
          </c:tx>
          <c:spPr>
            <a:solidFill>
              <a:srgbClr val="3CB679"/>
            </a:solidFill>
            <a:ln>
              <a:noFill/>
            </a:ln>
            <a:effectLst/>
          </c:spPr>
          <c:invertIfNegative val="0"/>
          <c:dLbls>
            <c:dLbl>
              <c:idx val="0"/>
              <c:tx>
                <c:rich>
                  <a:bodyPr/>
                  <a:lstStyle/>
                  <a:p>
                    <a:fld id="{3F0C75AA-358B-42D3-B409-BA997527FA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B15-4517-9C5C-C7BE0C5DB0C5}"/>
                </c:ext>
              </c:extLst>
            </c:dLbl>
            <c:dLbl>
              <c:idx val="1"/>
              <c:tx>
                <c:rich>
                  <a:bodyPr/>
                  <a:lstStyle/>
                  <a:p>
                    <a:fld id="{26C8F849-FEB0-4F53-B966-3B7CD956FE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B15-4517-9C5C-C7BE0C5DB0C5}"/>
                </c:ext>
              </c:extLst>
            </c:dLbl>
            <c:dLbl>
              <c:idx val="2"/>
              <c:tx>
                <c:rich>
                  <a:bodyPr/>
                  <a:lstStyle/>
                  <a:p>
                    <a:fld id="{77056108-891C-40F3-8BB5-B60E5D0284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B15-4517-9C5C-C7BE0C5DB0C5}"/>
                </c:ext>
              </c:extLst>
            </c:dLbl>
            <c:dLbl>
              <c:idx val="3"/>
              <c:tx>
                <c:rich>
                  <a:bodyPr/>
                  <a:lstStyle/>
                  <a:p>
                    <a:fld id="{63F45D98-54D2-4EDC-BB04-E439E54823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B15-4517-9C5C-C7BE0C5DB0C5}"/>
                </c:ext>
              </c:extLst>
            </c:dLbl>
            <c:dLbl>
              <c:idx val="4"/>
              <c:tx>
                <c:rich>
                  <a:bodyPr/>
                  <a:lstStyle/>
                  <a:p>
                    <a:fld id="{5564A7D5-D6F1-4297-9D21-424F8789BC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B15-4517-9C5C-C7BE0C5DB0C5}"/>
                </c:ext>
              </c:extLst>
            </c:dLbl>
            <c:dLbl>
              <c:idx val="5"/>
              <c:tx>
                <c:rich>
                  <a:bodyPr/>
                  <a:lstStyle/>
                  <a:p>
                    <a:fld id="{3F3ED31B-71AA-4E62-AC28-F9C223B8B4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B15-4517-9C5C-C7BE0C5DB0C5}"/>
                </c:ext>
              </c:extLst>
            </c:dLbl>
            <c:dLbl>
              <c:idx val="6"/>
              <c:tx>
                <c:rich>
                  <a:bodyPr/>
                  <a:lstStyle/>
                  <a:p>
                    <a:fld id="{57F10B3F-1692-4C19-8999-4D91FDD94C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B3-4066-9E8E-5E54764A9A74}"/>
                </c:ext>
              </c:extLst>
            </c:dLbl>
            <c:dLbl>
              <c:idx val="7"/>
              <c:tx>
                <c:rich>
                  <a:bodyPr/>
                  <a:lstStyle/>
                  <a:p>
                    <a:fld id="{109E77B8-8857-4BD9-A275-0A1A0F5933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4B51-4B5E-AC94-606092D422DA}"/>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MEData!$E$4:$E$11</c:f>
              <c:numCache>
                <c:formatCode>General</c:formatCode>
                <c:ptCount val="8"/>
                <c:pt idx="0">
                  <c:v>253</c:v>
                </c:pt>
                <c:pt idx="1">
                  <c:v>268</c:v>
                </c:pt>
                <c:pt idx="2">
                  <c:v>241</c:v>
                </c:pt>
                <c:pt idx="3">
                  <c:v>231</c:v>
                </c:pt>
                <c:pt idx="4">
                  <c:v>212</c:v>
                </c:pt>
                <c:pt idx="5">
                  <c:v>230</c:v>
                </c:pt>
                <c:pt idx="6">
                  <c:v>237</c:v>
                </c:pt>
                <c:pt idx="7">
                  <c:v>261</c:v>
                </c:pt>
              </c:numCache>
            </c:numRef>
          </c:val>
          <c:extLst>
            <c:ext xmlns:c15="http://schemas.microsoft.com/office/drawing/2012/chart" uri="{02D57815-91ED-43cb-92C2-25804820EDAC}">
              <c15:datalabelsRange>
                <c15:f>MEData!$D$15:$D$22</c15:f>
                <c15:dlblRangeCache>
                  <c:ptCount val="8"/>
                  <c:pt idx="0">
                    <c:v>17%</c:v>
                  </c:pt>
                  <c:pt idx="1">
                    <c:v>18%</c:v>
                  </c:pt>
                  <c:pt idx="2">
                    <c:v>16%</c:v>
                  </c:pt>
                  <c:pt idx="3">
                    <c:v>17%</c:v>
                  </c:pt>
                  <c:pt idx="4">
                    <c:v>16%</c:v>
                  </c:pt>
                  <c:pt idx="5">
                    <c:v>17%</c:v>
                  </c:pt>
                  <c:pt idx="6">
                    <c:v>17%</c:v>
                  </c:pt>
                  <c:pt idx="7">
                    <c:v>17%</c:v>
                  </c:pt>
                </c15:dlblRangeCache>
              </c15:datalabelsRange>
            </c:ext>
            <c:ext xmlns:c16="http://schemas.microsoft.com/office/drawing/2014/chart" uri="{C3380CC4-5D6E-409C-BE32-E72D297353CC}">
              <c16:uniqueId val="{00000006-1B15-4517-9C5C-C7BE0C5DB0C5}"/>
            </c:ext>
          </c:extLst>
        </c:ser>
        <c:dLbls>
          <c:showLegendKey val="0"/>
          <c:showVal val="0"/>
          <c:showCatName val="0"/>
          <c:showSerName val="0"/>
          <c:showPercent val="0"/>
          <c:showBubbleSize val="0"/>
        </c:dLbls>
        <c:gapWidth val="219"/>
        <c:overlap val="-27"/>
        <c:axId val="2036356784"/>
        <c:axId val="2036356368"/>
      </c:barChart>
      <c:catAx>
        <c:axId val="2036356784"/>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6356368"/>
        <c:crosses val="autoZero"/>
        <c:auto val="1"/>
        <c:lblAlgn val="ctr"/>
        <c:lblOffset val="100"/>
        <c:noMultiLvlLbl val="0"/>
      </c:catAx>
      <c:valAx>
        <c:axId val="2036356368"/>
        <c:scaling>
          <c:orientation val="minMax"/>
          <c:min val="10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5.8700208674619773E-3"/>
              <c:y val="0.3220220717936684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6356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NSF Underrepresented </a:t>
            </a:r>
            <a:r>
              <a:rPr lang="en-US" sz="2000" b="1" i="0" u="none" strike="noStrike" baseline="0">
                <a:effectLst/>
              </a:rPr>
              <a:t>Minorities </a:t>
            </a:r>
            <a:r>
              <a:rPr lang="en-US"/>
              <a:t>Mechanical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NSF Underrepresented Mechanical Engineering Students</c:v>
          </c:tx>
          <c:spPr>
            <a:solidFill>
              <a:srgbClr val="8EDAB4"/>
            </a:solidFill>
            <a:ln>
              <a:solidFill>
                <a:srgbClr val="3CB679"/>
              </a:solidFill>
            </a:ln>
            <a:effectLst/>
          </c:spPr>
          <c:invertIfNegative val="0"/>
          <c:dLbls>
            <c:dLbl>
              <c:idx val="0"/>
              <c:tx>
                <c:rich>
                  <a:bodyPr/>
                  <a:lstStyle/>
                  <a:p>
                    <a:fld id="{B4E6E351-900E-4DE9-98C9-7CAC1EF04D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E14-4A30-869B-86611EDD753F}"/>
                </c:ext>
              </c:extLst>
            </c:dLbl>
            <c:dLbl>
              <c:idx val="1"/>
              <c:tx>
                <c:rich>
                  <a:bodyPr/>
                  <a:lstStyle/>
                  <a:p>
                    <a:fld id="{96A1F6C5-6281-485D-A8AA-3B008782F6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E14-4A30-869B-86611EDD753F}"/>
                </c:ext>
              </c:extLst>
            </c:dLbl>
            <c:dLbl>
              <c:idx val="2"/>
              <c:tx>
                <c:rich>
                  <a:bodyPr/>
                  <a:lstStyle/>
                  <a:p>
                    <a:fld id="{297EFFDD-AE6A-4BFC-A95B-C9DCC99DD8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E14-4A30-869B-86611EDD753F}"/>
                </c:ext>
              </c:extLst>
            </c:dLbl>
            <c:dLbl>
              <c:idx val="3"/>
              <c:tx>
                <c:rich>
                  <a:bodyPr/>
                  <a:lstStyle/>
                  <a:p>
                    <a:fld id="{0C424F16-4ECF-4BBA-B41D-3D24A0FCA6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E14-4A30-869B-86611EDD753F}"/>
                </c:ext>
              </c:extLst>
            </c:dLbl>
            <c:dLbl>
              <c:idx val="4"/>
              <c:tx>
                <c:rich>
                  <a:bodyPr/>
                  <a:lstStyle/>
                  <a:p>
                    <a:fld id="{3DB294A0-047D-4C13-8351-19B5568726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E14-4A30-869B-86611EDD753F}"/>
                </c:ext>
              </c:extLst>
            </c:dLbl>
            <c:dLbl>
              <c:idx val="5"/>
              <c:tx>
                <c:rich>
                  <a:bodyPr/>
                  <a:lstStyle/>
                  <a:p>
                    <a:fld id="{4B3F79F0-9DAE-444B-B7EC-5C8F74A257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E14-4A30-869B-86611EDD753F}"/>
                </c:ext>
              </c:extLst>
            </c:dLbl>
            <c:dLbl>
              <c:idx val="6"/>
              <c:tx>
                <c:rich>
                  <a:bodyPr/>
                  <a:lstStyle/>
                  <a:p>
                    <a:fld id="{EB8548E5-01CE-458C-B607-64E86BAF87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9D8-439F-B994-4D976F0F2621}"/>
                </c:ext>
              </c:extLst>
            </c:dLbl>
            <c:dLbl>
              <c:idx val="7"/>
              <c:tx>
                <c:rich>
                  <a:bodyPr/>
                  <a:lstStyle/>
                  <a:p>
                    <a:fld id="{62C340CB-080D-46C6-8E7E-329DB95C9F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0B9F-435C-BEF9-60EBC26D8A37}"/>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MEData!$C$4:$C$11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MEData!$F$4:$F$11</c:f>
              <c:numCache>
                <c:formatCode>General</c:formatCode>
                <c:ptCount val="8"/>
                <c:pt idx="0">
                  <c:v>113</c:v>
                </c:pt>
                <c:pt idx="1">
                  <c:v>130</c:v>
                </c:pt>
                <c:pt idx="2">
                  <c:v>124</c:v>
                </c:pt>
                <c:pt idx="3">
                  <c:v>134</c:v>
                </c:pt>
                <c:pt idx="4">
                  <c:v>145</c:v>
                </c:pt>
                <c:pt idx="5">
                  <c:v>140</c:v>
                </c:pt>
                <c:pt idx="6">
                  <c:v>150</c:v>
                </c:pt>
                <c:pt idx="7">
                  <c:v>185</c:v>
                </c:pt>
              </c:numCache>
            </c:numRef>
          </c:val>
          <c:extLst>
            <c:ext xmlns:c15="http://schemas.microsoft.com/office/drawing/2012/chart" uri="{02D57815-91ED-43cb-92C2-25804820EDAC}">
              <c15:datalabelsRange>
                <c15:f>MEData!$E$15:$E$22</c15:f>
                <c15:dlblRangeCache>
                  <c:ptCount val="8"/>
                  <c:pt idx="0">
                    <c:v>8%</c:v>
                  </c:pt>
                  <c:pt idx="1">
                    <c:v>9%</c:v>
                  </c:pt>
                  <c:pt idx="2">
                    <c:v>8%</c:v>
                  </c:pt>
                  <c:pt idx="3">
                    <c:v>10%</c:v>
                  </c:pt>
                  <c:pt idx="4">
                    <c:v>11%</c:v>
                  </c:pt>
                  <c:pt idx="5">
                    <c:v>10%</c:v>
                  </c:pt>
                  <c:pt idx="6">
                    <c:v>11%</c:v>
                  </c:pt>
                  <c:pt idx="7">
                    <c:v>12%</c:v>
                  </c:pt>
                </c15:dlblRangeCache>
              </c15:datalabelsRange>
            </c:ext>
            <c:ext xmlns:c16="http://schemas.microsoft.com/office/drawing/2014/chart" uri="{C3380CC4-5D6E-409C-BE32-E72D297353CC}">
              <c16:uniqueId val="{00000006-9E14-4A30-869B-86611EDD753F}"/>
            </c:ext>
          </c:extLst>
        </c:ser>
        <c:dLbls>
          <c:showLegendKey val="0"/>
          <c:showVal val="0"/>
          <c:showCatName val="0"/>
          <c:showSerName val="0"/>
          <c:showPercent val="0"/>
          <c:showBubbleSize val="0"/>
        </c:dLbls>
        <c:gapWidth val="219"/>
        <c:overlap val="-27"/>
        <c:axId val="2068229072"/>
        <c:axId val="2068236144"/>
      </c:barChart>
      <c:catAx>
        <c:axId val="2068229072"/>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68236144"/>
        <c:crosses val="autoZero"/>
        <c:auto val="1"/>
        <c:lblAlgn val="ctr"/>
        <c:lblOffset val="100"/>
        <c:noMultiLvlLbl val="0"/>
      </c:catAx>
      <c:valAx>
        <c:axId val="2068236144"/>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68229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Female Biosystems Engineering Students</a:t>
            </a:r>
          </a:p>
        </c:rich>
      </c:tx>
      <c:layout>
        <c:manualLayout>
          <c:xMode val="edge"/>
          <c:yMode val="edge"/>
          <c:x val="0.17946375510550264"/>
          <c:y val="1.8221257719524309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 Biosystem Engineering Students</c:v>
          </c:tx>
          <c:spPr>
            <a:solidFill>
              <a:srgbClr val="0D8E9F"/>
            </a:solidFill>
            <a:ln>
              <a:noFill/>
            </a:ln>
            <a:effectLst/>
          </c:spPr>
          <c:invertIfNegative val="0"/>
          <c:dLbls>
            <c:dLbl>
              <c:idx val="0"/>
              <c:tx>
                <c:rich>
                  <a:bodyPr/>
                  <a:lstStyle/>
                  <a:p>
                    <a:fld id="{B3C764A1-330B-48BD-9E54-796EDC18979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A78-43AD-9796-30C80D1DACAE}"/>
                </c:ext>
              </c:extLst>
            </c:dLbl>
            <c:dLbl>
              <c:idx val="1"/>
              <c:tx>
                <c:rich>
                  <a:bodyPr/>
                  <a:lstStyle/>
                  <a:p>
                    <a:fld id="{AFD9D1AC-A440-4D7A-AE93-3DFE0CC7CFF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A78-43AD-9796-30C80D1DACAE}"/>
                </c:ext>
              </c:extLst>
            </c:dLbl>
            <c:dLbl>
              <c:idx val="2"/>
              <c:tx>
                <c:rich>
                  <a:bodyPr/>
                  <a:lstStyle/>
                  <a:p>
                    <a:fld id="{23F58FCC-2C6D-4A25-8A6F-B2A6049EEEE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A78-43AD-9796-30C80D1DACAE}"/>
                </c:ext>
              </c:extLst>
            </c:dLbl>
            <c:dLbl>
              <c:idx val="3"/>
              <c:tx>
                <c:rich>
                  <a:bodyPr/>
                  <a:lstStyle/>
                  <a:p>
                    <a:fld id="{64AE0AFD-FAD8-4280-AC24-3A6ABA47A29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A78-43AD-9796-30C80D1DACAE}"/>
                </c:ext>
              </c:extLst>
            </c:dLbl>
            <c:dLbl>
              <c:idx val="4"/>
              <c:tx>
                <c:rich>
                  <a:bodyPr/>
                  <a:lstStyle/>
                  <a:p>
                    <a:fld id="{E00D3574-7D1C-4E65-B018-0D53110CAD3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A78-43AD-9796-30C80D1DACAE}"/>
                </c:ext>
              </c:extLst>
            </c:dLbl>
            <c:dLbl>
              <c:idx val="5"/>
              <c:tx>
                <c:rich>
                  <a:bodyPr/>
                  <a:lstStyle/>
                  <a:p>
                    <a:fld id="{9B7BADE7-C8D0-41AC-9CF0-9DB9297D5DB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A78-43AD-9796-30C80D1DACAE}"/>
                </c:ext>
              </c:extLst>
            </c:dLbl>
            <c:dLbl>
              <c:idx val="6"/>
              <c:tx>
                <c:rich>
                  <a:bodyPr/>
                  <a:lstStyle/>
                  <a:p>
                    <a:fld id="{BC631B20-1B0E-4893-AA33-42E72BC90CB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1C8-44EF-98CF-0651B4EB62A0}"/>
                </c:ext>
              </c:extLst>
            </c:dLbl>
            <c:dLbl>
              <c:idx val="7"/>
              <c:tx>
                <c:rich>
                  <a:bodyPr/>
                  <a:lstStyle/>
                  <a:p>
                    <a:fld id="{F819EB2A-8B26-480B-8ED2-C22D3629000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54B-4DC2-A107-4D0425FC6EF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BiosysData!$C$4:$C$11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BiosysData!$E$4:$E$11</c:f>
              <c:numCache>
                <c:formatCode>General</c:formatCode>
                <c:ptCount val="8"/>
                <c:pt idx="0">
                  <c:v>120</c:v>
                </c:pt>
                <c:pt idx="1">
                  <c:v>113</c:v>
                </c:pt>
                <c:pt idx="2">
                  <c:v>119</c:v>
                </c:pt>
                <c:pt idx="3">
                  <c:v>108</c:v>
                </c:pt>
                <c:pt idx="4">
                  <c:v>109</c:v>
                </c:pt>
                <c:pt idx="5">
                  <c:v>123</c:v>
                </c:pt>
                <c:pt idx="6">
                  <c:v>106</c:v>
                </c:pt>
                <c:pt idx="7">
                  <c:v>112</c:v>
                </c:pt>
              </c:numCache>
            </c:numRef>
          </c:val>
          <c:extLst>
            <c:ext xmlns:c15="http://schemas.microsoft.com/office/drawing/2012/chart" uri="{02D57815-91ED-43cb-92C2-25804820EDAC}">
              <c15:datalabelsRange>
                <c15:f>BiosysData!$D$15:$D$22</c15:f>
                <c15:dlblRangeCache>
                  <c:ptCount val="8"/>
                  <c:pt idx="0">
                    <c:v>55%</c:v>
                  </c:pt>
                  <c:pt idx="1">
                    <c:v>51%</c:v>
                  </c:pt>
                  <c:pt idx="2">
                    <c:v>55%</c:v>
                  </c:pt>
                  <c:pt idx="3">
                    <c:v>52%</c:v>
                  </c:pt>
                  <c:pt idx="4">
                    <c:v>56%</c:v>
                  </c:pt>
                  <c:pt idx="5">
                    <c:v>62%</c:v>
                  </c:pt>
                  <c:pt idx="6">
                    <c:v>56%</c:v>
                  </c:pt>
                  <c:pt idx="7">
                    <c:v>57%</c:v>
                  </c:pt>
                </c15:dlblRangeCache>
              </c15:datalabelsRange>
            </c:ext>
            <c:ext xmlns:c16="http://schemas.microsoft.com/office/drawing/2014/chart" uri="{C3380CC4-5D6E-409C-BE32-E72D297353CC}">
              <c16:uniqueId val="{00000006-6A78-43AD-9796-30C80D1DACAE}"/>
            </c:ext>
          </c:extLst>
        </c:ser>
        <c:dLbls>
          <c:dLblPos val="outEnd"/>
          <c:showLegendKey val="0"/>
          <c:showVal val="1"/>
          <c:showCatName val="0"/>
          <c:showSerName val="0"/>
          <c:showPercent val="0"/>
          <c:showBubbleSize val="0"/>
        </c:dLbls>
        <c:gapWidth val="219"/>
        <c:overlap val="-27"/>
        <c:axId val="1874351600"/>
        <c:axId val="1874350768"/>
      </c:barChart>
      <c:catAx>
        <c:axId val="1874351600"/>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74350768"/>
        <c:crosses val="autoZero"/>
        <c:auto val="1"/>
        <c:lblAlgn val="ctr"/>
        <c:lblOffset val="100"/>
        <c:noMultiLvlLbl val="0"/>
      </c:catAx>
      <c:valAx>
        <c:axId val="1874350768"/>
        <c:scaling>
          <c:orientation val="minMax"/>
          <c:max val="160"/>
          <c:min val="0"/>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1.1740041734923955E-2"/>
              <c:y val="0.32404665598472671"/>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74351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Biosystems Engineering Students</c:v>
          </c:tx>
          <c:spPr>
            <a:solidFill>
              <a:srgbClr val="074851"/>
            </a:solidFill>
            <a:ln>
              <a:noFill/>
            </a:ln>
            <a:effectLst/>
          </c:spPr>
          <c:invertIfNegative val="0"/>
          <c:cat>
            <c:numRef>
              <c:f>BiosysData!$C$4:$C$11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BiosysData!$D$4:$D$11</c:f>
              <c:numCache>
                <c:formatCode>General</c:formatCode>
                <c:ptCount val="8"/>
                <c:pt idx="0">
                  <c:v>219</c:v>
                </c:pt>
                <c:pt idx="1">
                  <c:v>223</c:v>
                </c:pt>
                <c:pt idx="2">
                  <c:v>217</c:v>
                </c:pt>
                <c:pt idx="3">
                  <c:v>209</c:v>
                </c:pt>
                <c:pt idx="4">
                  <c:v>195</c:v>
                </c:pt>
                <c:pt idx="5">
                  <c:v>200</c:v>
                </c:pt>
                <c:pt idx="6">
                  <c:v>190</c:v>
                </c:pt>
                <c:pt idx="7">
                  <c:v>197</c:v>
                </c:pt>
              </c:numCache>
            </c:numRef>
          </c:val>
          <c:extLst>
            <c:ext xmlns:c16="http://schemas.microsoft.com/office/drawing/2014/chart" uri="{C3380CC4-5D6E-409C-BE32-E72D297353CC}">
              <c16:uniqueId val="{00000000-C652-4FB4-A909-C7D6525D012A}"/>
            </c:ext>
          </c:extLst>
        </c:ser>
        <c:dLbls>
          <c:showLegendKey val="0"/>
          <c:showVal val="0"/>
          <c:showCatName val="0"/>
          <c:showSerName val="0"/>
          <c:showPercent val="0"/>
          <c:showBubbleSize val="0"/>
        </c:dLbls>
        <c:gapWidth val="219"/>
        <c:overlap val="-27"/>
        <c:axId val="2070251424"/>
        <c:axId val="2070242688"/>
      </c:barChart>
      <c:catAx>
        <c:axId val="2070251424"/>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70242688"/>
        <c:crosses val="autoZero"/>
        <c:auto val="1"/>
        <c:lblAlgn val="ctr"/>
        <c:lblOffset val="100"/>
        <c:noMultiLvlLbl val="0"/>
      </c:catAx>
      <c:valAx>
        <c:axId val="2070242688"/>
        <c:scaling>
          <c:orientation val="minMax"/>
          <c:min val="5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8.805031301192966E-3"/>
              <c:y val="0.32607124017578498"/>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70251424"/>
        <c:crosses val="autoZero"/>
        <c:crossBetween val="between"/>
        <c:majorUnit val="50"/>
        <c:min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NSF Underrepresented </a:t>
            </a:r>
            <a:r>
              <a:rPr lang="en-US" sz="2000" b="1" i="0" u="none" strike="noStrike" baseline="0">
                <a:effectLst/>
              </a:rPr>
              <a:t>Minorities</a:t>
            </a:r>
            <a:r>
              <a:rPr lang="en-US" sz="2000" b="1" i="0" baseline="0"/>
              <a:t>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NSF Underrepresented Group</c:v>
          </c:tx>
          <c:spPr>
            <a:solidFill>
              <a:srgbClr val="11C1D9"/>
            </a:solidFill>
            <a:ln>
              <a:noFill/>
            </a:ln>
            <a:effectLst/>
          </c:spPr>
          <c:invertIfNegative val="0"/>
          <c:dLbls>
            <c:dLbl>
              <c:idx val="0"/>
              <c:tx>
                <c:rich>
                  <a:bodyPr/>
                  <a:lstStyle/>
                  <a:p>
                    <a:fld id="{A645D035-7A15-45BA-8615-69107DA8ECB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1983-48A8-BA80-F522579ADB88}"/>
                </c:ext>
              </c:extLst>
            </c:dLbl>
            <c:dLbl>
              <c:idx val="1"/>
              <c:tx>
                <c:rich>
                  <a:bodyPr/>
                  <a:lstStyle/>
                  <a:p>
                    <a:fld id="{E47813AC-F451-467E-B7AF-8BC351DC07F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983-48A8-BA80-F522579ADB88}"/>
                </c:ext>
              </c:extLst>
            </c:dLbl>
            <c:dLbl>
              <c:idx val="2"/>
              <c:tx>
                <c:rich>
                  <a:bodyPr/>
                  <a:lstStyle/>
                  <a:p>
                    <a:fld id="{F7DE3BF1-63D4-4D81-AA62-C1094EBB168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983-48A8-BA80-F522579ADB88}"/>
                </c:ext>
              </c:extLst>
            </c:dLbl>
            <c:dLbl>
              <c:idx val="3"/>
              <c:tx>
                <c:rich>
                  <a:bodyPr/>
                  <a:lstStyle/>
                  <a:p>
                    <a:fld id="{F5B94674-92DB-44DC-85C0-02D11BD0C81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983-48A8-BA80-F522579ADB88}"/>
                </c:ext>
              </c:extLst>
            </c:dLbl>
            <c:dLbl>
              <c:idx val="4"/>
              <c:tx>
                <c:rich>
                  <a:bodyPr/>
                  <a:lstStyle/>
                  <a:p>
                    <a:fld id="{FCB8C95F-35EF-49E0-B6A0-B1830747CFC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983-48A8-BA80-F522579ADB88}"/>
                </c:ext>
              </c:extLst>
            </c:dLbl>
            <c:dLbl>
              <c:idx val="5"/>
              <c:tx>
                <c:rich>
                  <a:bodyPr/>
                  <a:lstStyle/>
                  <a:p>
                    <a:fld id="{CD9E0868-A098-448B-AA3C-F2E6CF06731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983-48A8-BA80-F522579ADB88}"/>
                </c:ext>
              </c:extLst>
            </c:dLbl>
            <c:dLbl>
              <c:idx val="6"/>
              <c:tx>
                <c:rich>
                  <a:bodyPr/>
                  <a:lstStyle/>
                  <a:p>
                    <a:fld id="{CB974678-259A-4FC0-B3A9-9FE67D47A23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BC4-4F84-843B-1230ABCB1E8C}"/>
                </c:ext>
              </c:extLst>
            </c:dLbl>
            <c:dLbl>
              <c:idx val="7"/>
              <c:tx>
                <c:rich>
                  <a:bodyPr/>
                  <a:lstStyle/>
                  <a:p>
                    <a:fld id="{9F8B97E8-7796-4E2F-9D7E-B7BB15EC66D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490-4588-BA45-CF3F0FF5A3F3}"/>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BiosysData!$C$4:$C$11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BiosysData!$F$4:$F$11</c:f>
              <c:numCache>
                <c:formatCode>General</c:formatCode>
                <c:ptCount val="8"/>
                <c:pt idx="0">
                  <c:v>15</c:v>
                </c:pt>
                <c:pt idx="1">
                  <c:v>17</c:v>
                </c:pt>
                <c:pt idx="2">
                  <c:v>15</c:v>
                </c:pt>
                <c:pt idx="3">
                  <c:v>13</c:v>
                </c:pt>
                <c:pt idx="4">
                  <c:v>18</c:v>
                </c:pt>
                <c:pt idx="5">
                  <c:v>21</c:v>
                </c:pt>
                <c:pt idx="6">
                  <c:v>18</c:v>
                </c:pt>
                <c:pt idx="7">
                  <c:v>20</c:v>
                </c:pt>
              </c:numCache>
            </c:numRef>
          </c:val>
          <c:extLst>
            <c:ext xmlns:c15="http://schemas.microsoft.com/office/drawing/2012/chart" uri="{02D57815-91ED-43cb-92C2-25804820EDAC}">
              <c15:datalabelsRange>
                <c15:f>BiosysData!$E$15:$E$22</c15:f>
                <c15:dlblRangeCache>
                  <c:ptCount val="8"/>
                  <c:pt idx="0">
                    <c:v>7%</c:v>
                  </c:pt>
                  <c:pt idx="1">
                    <c:v>8%</c:v>
                  </c:pt>
                  <c:pt idx="2">
                    <c:v>7%</c:v>
                  </c:pt>
                  <c:pt idx="3">
                    <c:v>6%</c:v>
                  </c:pt>
                  <c:pt idx="4">
                    <c:v>9%</c:v>
                  </c:pt>
                  <c:pt idx="5">
                    <c:v>11%</c:v>
                  </c:pt>
                  <c:pt idx="6">
                    <c:v>9%</c:v>
                  </c:pt>
                  <c:pt idx="7">
                    <c:v>10%</c:v>
                  </c:pt>
                </c15:dlblRangeCache>
              </c15:datalabelsRange>
            </c:ext>
            <c:ext xmlns:c16="http://schemas.microsoft.com/office/drawing/2014/chart" uri="{C3380CC4-5D6E-409C-BE32-E72D297353CC}">
              <c16:uniqueId val="{00000006-1983-48A8-BA80-F522579ADB88}"/>
            </c:ext>
          </c:extLst>
        </c:ser>
        <c:dLbls>
          <c:showLegendKey val="0"/>
          <c:showVal val="0"/>
          <c:showCatName val="0"/>
          <c:showSerName val="0"/>
          <c:showPercent val="0"/>
          <c:showBubbleSize val="0"/>
        </c:dLbls>
        <c:gapWidth val="219"/>
        <c:overlap val="-27"/>
        <c:axId val="1866315776"/>
        <c:axId val="1866298304"/>
      </c:barChart>
      <c:catAx>
        <c:axId val="1866315776"/>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66298304"/>
        <c:crosses val="autoZero"/>
        <c:auto val="1"/>
        <c:lblAlgn val="ctr"/>
        <c:lblOffset val="100"/>
        <c:noMultiLvlLbl val="0"/>
      </c:catAx>
      <c:valAx>
        <c:axId val="1866298304"/>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8.805031301192966E-3"/>
              <c:y val="0.31999748760261021"/>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66315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ExploreData!$D$3</c:f>
              <c:strCache>
                <c:ptCount val="1"/>
                <c:pt idx="0">
                  <c:v>Total Number of Engineering-Exploratory Students</c:v>
                </c:pt>
              </c:strCache>
            </c:strRef>
          </c:tx>
          <c:spPr>
            <a:solidFill>
              <a:schemeClr val="accent1"/>
            </a:solidFill>
            <a:ln>
              <a:noFill/>
            </a:ln>
            <a:effectLst/>
          </c:spPr>
          <c:invertIfNegative val="0"/>
          <c:cat>
            <c:numRef>
              <c:f>ExploreData!$C$4:$C$11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ExploreData!$D$4:$D$11</c:f>
              <c:numCache>
                <c:formatCode>General</c:formatCode>
                <c:ptCount val="8"/>
                <c:pt idx="0">
                  <c:v>190</c:v>
                </c:pt>
                <c:pt idx="1">
                  <c:v>229</c:v>
                </c:pt>
                <c:pt idx="2">
                  <c:v>190</c:v>
                </c:pt>
                <c:pt idx="3">
                  <c:v>216</c:v>
                </c:pt>
                <c:pt idx="4">
                  <c:v>256</c:v>
                </c:pt>
                <c:pt idx="5">
                  <c:v>251</c:v>
                </c:pt>
                <c:pt idx="6">
                  <c:v>183</c:v>
                </c:pt>
                <c:pt idx="7">
                  <c:v>152</c:v>
                </c:pt>
              </c:numCache>
            </c:numRef>
          </c:val>
          <c:extLst>
            <c:ext xmlns:c16="http://schemas.microsoft.com/office/drawing/2014/chart" uri="{C3380CC4-5D6E-409C-BE32-E72D297353CC}">
              <c16:uniqueId val="{00000000-A669-479A-A9FB-0377C0D52012}"/>
            </c:ext>
          </c:extLst>
        </c:ser>
        <c:dLbls>
          <c:showLegendKey val="0"/>
          <c:showVal val="0"/>
          <c:showCatName val="0"/>
          <c:showSerName val="0"/>
          <c:showPercent val="0"/>
          <c:showBubbleSize val="0"/>
        </c:dLbls>
        <c:gapWidth val="219"/>
        <c:overlap val="-27"/>
        <c:axId val="724166447"/>
        <c:axId val="724187663"/>
      </c:barChart>
      <c:catAx>
        <c:axId val="724166447"/>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187663"/>
        <c:crosses val="autoZero"/>
        <c:auto val="1"/>
        <c:lblAlgn val="ctr"/>
        <c:lblOffset val="100"/>
        <c:noMultiLvlLbl val="0"/>
      </c:catAx>
      <c:valAx>
        <c:axId val="724187663"/>
        <c:scaling>
          <c:orientation val="minMax"/>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166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Female Exploratory-Engineering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 Exporatory-Engineering Students</c:v>
          </c:tx>
          <c:spPr>
            <a:solidFill>
              <a:schemeClr val="accent1"/>
            </a:solidFill>
            <a:ln>
              <a:noFill/>
            </a:ln>
            <a:effectLst/>
          </c:spPr>
          <c:invertIfNegative val="0"/>
          <c:dLbls>
            <c:dLbl>
              <c:idx val="0"/>
              <c:tx>
                <c:rich>
                  <a:bodyPr/>
                  <a:lstStyle/>
                  <a:p>
                    <a:fld id="{CAF840DE-35B8-4517-ABEC-49F2DCEFFEA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0F2-4D31-99EC-5BDBD571BD27}"/>
                </c:ext>
              </c:extLst>
            </c:dLbl>
            <c:dLbl>
              <c:idx val="1"/>
              <c:tx>
                <c:rich>
                  <a:bodyPr/>
                  <a:lstStyle/>
                  <a:p>
                    <a:fld id="{ACC17556-7C93-4BF2-90A2-15FC5664076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0F2-4D31-99EC-5BDBD571BD27}"/>
                </c:ext>
              </c:extLst>
            </c:dLbl>
            <c:dLbl>
              <c:idx val="2"/>
              <c:tx>
                <c:rich>
                  <a:bodyPr/>
                  <a:lstStyle/>
                  <a:p>
                    <a:fld id="{FAD5D880-EF60-4B0C-88F2-C38D182C894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0F2-4D31-99EC-5BDBD571BD27}"/>
                </c:ext>
              </c:extLst>
            </c:dLbl>
            <c:dLbl>
              <c:idx val="3"/>
              <c:tx>
                <c:rich>
                  <a:bodyPr/>
                  <a:lstStyle/>
                  <a:p>
                    <a:fld id="{54CF8DE1-7686-46FD-9BC3-F8E3E876B99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0F2-4D31-99EC-5BDBD571BD27}"/>
                </c:ext>
              </c:extLst>
            </c:dLbl>
            <c:dLbl>
              <c:idx val="4"/>
              <c:tx>
                <c:rich>
                  <a:bodyPr/>
                  <a:lstStyle/>
                  <a:p>
                    <a:fld id="{F167B41B-34C3-4BCE-8285-0CF183930CD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0F2-4D31-99EC-5BDBD571BD27}"/>
                </c:ext>
              </c:extLst>
            </c:dLbl>
            <c:dLbl>
              <c:idx val="5"/>
              <c:tx>
                <c:rich>
                  <a:bodyPr/>
                  <a:lstStyle/>
                  <a:p>
                    <a:fld id="{CFB73222-03F2-4A13-8E84-F55509A91BF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0F2-4D31-99EC-5BDBD571BD27}"/>
                </c:ext>
              </c:extLst>
            </c:dLbl>
            <c:dLbl>
              <c:idx val="6"/>
              <c:tx>
                <c:rich>
                  <a:bodyPr/>
                  <a:lstStyle/>
                  <a:p>
                    <a:fld id="{721EB653-07DC-4266-8174-24240B51A0D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A65-4D4B-8280-59A2BAED38B2}"/>
                </c:ext>
              </c:extLst>
            </c:dLbl>
            <c:dLbl>
              <c:idx val="7"/>
              <c:tx>
                <c:rich>
                  <a:bodyPr/>
                  <a:lstStyle/>
                  <a:p>
                    <a:fld id="{5083FC16-D646-40FA-824E-11B3FE2C1DC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E9F-4541-8450-06D42E8BA563}"/>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ExploreData!$C$4:$C$11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ExploreData!$E$4:$E$11</c:f>
              <c:numCache>
                <c:formatCode>General</c:formatCode>
                <c:ptCount val="8"/>
                <c:pt idx="0">
                  <c:v>36</c:v>
                </c:pt>
                <c:pt idx="1">
                  <c:v>50</c:v>
                </c:pt>
                <c:pt idx="2">
                  <c:v>28</c:v>
                </c:pt>
                <c:pt idx="3">
                  <c:v>49</c:v>
                </c:pt>
                <c:pt idx="4">
                  <c:v>70</c:v>
                </c:pt>
                <c:pt idx="5">
                  <c:v>59</c:v>
                </c:pt>
                <c:pt idx="6">
                  <c:v>38</c:v>
                </c:pt>
                <c:pt idx="7">
                  <c:v>36</c:v>
                </c:pt>
              </c:numCache>
            </c:numRef>
          </c:val>
          <c:extLst>
            <c:ext xmlns:c15="http://schemas.microsoft.com/office/drawing/2012/chart" uri="{02D57815-91ED-43cb-92C2-25804820EDAC}">
              <c15:datalabelsRange>
                <c15:f>ExploreData!$D$15:$D$22</c15:f>
                <c15:dlblRangeCache>
                  <c:ptCount val="8"/>
                  <c:pt idx="0">
                    <c:v>19%</c:v>
                  </c:pt>
                  <c:pt idx="1">
                    <c:v>22%</c:v>
                  </c:pt>
                  <c:pt idx="2">
                    <c:v>15%</c:v>
                  </c:pt>
                  <c:pt idx="3">
                    <c:v>23%</c:v>
                  </c:pt>
                  <c:pt idx="4">
                    <c:v>27%</c:v>
                  </c:pt>
                  <c:pt idx="5">
                    <c:v>24%</c:v>
                  </c:pt>
                  <c:pt idx="6">
                    <c:v>21%</c:v>
                  </c:pt>
                  <c:pt idx="7">
                    <c:v>24%</c:v>
                  </c:pt>
                </c15:dlblRangeCache>
              </c15:datalabelsRange>
            </c:ext>
            <c:ext xmlns:c16="http://schemas.microsoft.com/office/drawing/2014/chart" uri="{C3380CC4-5D6E-409C-BE32-E72D297353CC}">
              <c16:uniqueId val="{00000006-B0F2-4D31-99EC-5BDBD571BD27}"/>
            </c:ext>
          </c:extLst>
        </c:ser>
        <c:dLbls>
          <c:dLblPos val="outEnd"/>
          <c:showLegendKey val="0"/>
          <c:showVal val="1"/>
          <c:showCatName val="0"/>
          <c:showSerName val="0"/>
          <c:showPercent val="0"/>
          <c:showBubbleSize val="0"/>
        </c:dLbls>
        <c:gapWidth val="219"/>
        <c:overlap val="-27"/>
        <c:axId val="724253807"/>
        <c:axId val="724246735"/>
      </c:barChart>
      <c:catAx>
        <c:axId val="724253807"/>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46735"/>
        <c:crosses val="autoZero"/>
        <c:auto val="1"/>
        <c:lblAlgn val="ctr"/>
        <c:lblOffset val="100"/>
        <c:noMultiLvlLbl val="0"/>
      </c:catAx>
      <c:valAx>
        <c:axId val="724246735"/>
        <c:scaling>
          <c:orientation val="minMax"/>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53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NSF Underrepresented </a:t>
            </a:r>
            <a:r>
              <a:rPr lang="en-US" sz="2000" b="1" i="0" u="none" strike="noStrike" baseline="0">
                <a:effectLst/>
              </a:rPr>
              <a:t>Minorities -</a:t>
            </a:r>
            <a:r>
              <a:rPr lang="en-US"/>
              <a:t> Engineering-Exploratory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NSF Underrepresented Engineering-Exploratory Students</c:v>
          </c:tx>
          <c:spPr>
            <a:solidFill>
              <a:schemeClr val="accent1"/>
            </a:solidFill>
            <a:ln>
              <a:noFill/>
            </a:ln>
            <a:effectLst/>
          </c:spPr>
          <c:invertIfNegative val="0"/>
          <c:dLbls>
            <c:dLbl>
              <c:idx val="0"/>
              <c:tx>
                <c:rich>
                  <a:bodyPr/>
                  <a:lstStyle/>
                  <a:p>
                    <a:fld id="{44472F66-FA59-412A-8E7F-4826E301E25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D58-45D4-80F5-4305BADAC19C}"/>
                </c:ext>
              </c:extLst>
            </c:dLbl>
            <c:dLbl>
              <c:idx val="1"/>
              <c:tx>
                <c:rich>
                  <a:bodyPr/>
                  <a:lstStyle/>
                  <a:p>
                    <a:fld id="{6E0BDC00-48E1-4581-B119-3563DF22908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D58-45D4-80F5-4305BADAC19C}"/>
                </c:ext>
              </c:extLst>
            </c:dLbl>
            <c:dLbl>
              <c:idx val="2"/>
              <c:tx>
                <c:rich>
                  <a:bodyPr/>
                  <a:lstStyle/>
                  <a:p>
                    <a:fld id="{CBA725A6-49D2-4AF1-9B39-38E27E559DD5}"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D58-45D4-80F5-4305BADAC19C}"/>
                </c:ext>
              </c:extLst>
            </c:dLbl>
            <c:dLbl>
              <c:idx val="3"/>
              <c:tx>
                <c:rich>
                  <a:bodyPr/>
                  <a:lstStyle/>
                  <a:p>
                    <a:fld id="{93E0AAC8-9342-46A3-A349-C5D2D1B697B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D58-45D4-80F5-4305BADAC19C}"/>
                </c:ext>
              </c:extLst>
            </c:dLbl>
            <c:dLbl>
              <c:idx val="4"/>
              <c:tx>
                <c:rich>
                  <a:bodyPr/>
                  <a:lstStyle/>
                  <a:p>
                    <a:fld id="{42DD2A16-36D4-4B07-90F5-7818E69458C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D58-45D4-80F5-4305BADAC19C}"/>
                </c:ext>
              </c:extLst>
            </c:dLbl>
            <c:dLbl>
              <c:idx val="5"/>
              <c:tx>
                <c:rich>
                  <a:bodyPr/>
                  <a:lstStyle/>
                  <a:p>
                    <a:fld id="{F8A72672-32D8-4942-94F4-E80202B98FA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D58-45D4-80F5-4305BADAC19C}"/>
                </c:ext>
              </c:extLst>
            </c:dLbl>
            <c:dLbl>
              <c:idx val="6"/>
              <c:tx>
                <c:rich>
                  <a:bodyPr/>
                  <a:lstStyle/>
                  <a:p>
                    <a:fld id="{13BC4C54-AD2D-4AD5-8D41-6A0604A345E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CB9-48CB-8567-917EBF987C68}"/>
                </c:ext>
              </c:extLst>
            </c:dLbl>
            <c:dLbl>
              <c:idx val="7"/>
              <c:tx>
                <c:rich>
                  <a:bodyPr/>
                  <a:lstStyle/>
                  <a:p>
                    <a:fld id="{8890DBF9-C362-4E5E-A2B4-98DD63A203C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9CE-470E-8B6D-443217A2F8BC}"/>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ExploreData!$C$4:$C$11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ExploreData!$F$4:$F$11</c:f>
              <c:numCache>
                <c:formatCode>General</c:formatCode>
                <c:ptCount val="8"/>
                <c:pt idx="0">
                  <c:v>14</c:v>
                </c:pt>
                <c:pt idx="1">
                  <c:v>16</c:v>
                </c:pt>
                <c:pt idx="2">
                  <c:v>20</c:v>
                </c:pt>
                <c:pt idx="3">
                  <c:v>37</c:v>
                </c:pt>
                <c:pt idx="4">
                  <c:v>32</c:v>
                </c:pt>
                <c:pt idx="5">
                  <c:v>36</c:v>
                </c:pt>
                <c:pt idx="6">
                  <c:v>19</c:v>
                </c:pt>
                <c:pt idx="7">
                  <c:v>21</c:v>
                </c:pt>
              </c:numCache>
            </c:numRef>
          </c:val>
          <c:extLst>
            <c:ext xmlns:c15="http://schemas.microsoft.com/office/drawing/2012/chart" uri="{02D57815-91ED-43cb-92C2-25804820EDAC}">
              <c15:datalabelsRange>
                <c15:f>ExploreData!$E$15:$E$22</c15:f>
                <c15:dlblRangeCache>
                  <c:ptCount val="8"/>
                  <c:pt idx="0">
                    <c:v>7%</c:v>
                  </c:pt>
                  <c:pt idx="1">
                    <c:v>7%</c:v>
                  </c:pt>
                  <c:pt idx="2">
                    <c:v>11%</c:v>
                  </c:pt>
                  <c:pt idx="3">
                    <c:v>17%</c:v>
                  </c:pt>
                  <c:pt idx="4">
                    <c:v>13%</c:v>
                  </c:pt>
                  <c:pt idx="5">
                    <c:v>14%</c:v>
                  </c:pt>
                  <c:pt idx="6">
                    <c:v>10%</c:v>
                  </c:pt>
                  <c:pt idx="7">
                    <c:v>14%</c:v>
                  </c:pt>
                </c15:dlblRangeCache>
              </c15:datalabelsRange>
            </c:ext>
            <c:ext xmlns:c16="http://schemas.microsoft.com/office/drawing/2014/chart" uri="{C3380CC4-5D6E-409C-BE32-E72D297353CC}">
              <c16:uniqueId val="{00000006-AD58-45D4-80F5-4305BADAC19C}"/>
            </c:ext>
          </c:extLst>
        </c:ser>
        <c:dLbls>
          <c:showLegendKey val="0"/>
          <c:showVal val="0"/>
          <c:showCatName val="0"/>
          <c:showSerName val="0"/>
          <c:showPercent val="0"/>
          <c:showBubbleSize val="0"/>
        </c:dLbls>
        <c:gapWidth val="219"/>
        <c:overlap val="-27"/>
        <c:axId val="724233007"/>
        <c:axId val="724235919"/>
      </c:barChart>
      <c:catAx>
        <c:axId val="724233007"/>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35919"/>
        <c:crosses val="autoZero"/>
        <c:auto val="1"/>
        <c:lblAlgn val="ctr"/>
        <c:lblOffset val="100"/>
        <c:noMultiLvlLbl val="0"/>
      </c:catAx>
      <c:valAx>
        <c:axId val="724235919"/>
        <c:scaling>
          <c:orientation val="minMax"/>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330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Female Chemical/Material Science and Engineering Students</a:t>
            </a:r>
          </a:p>
        </c:rich>
      </c:tx>
      <c:layout>
        <c:manualLayout>
          <c:xMode val="edge"/>
          <c:yMode val="edge"/>
          <c:x val="0.17946375510550264"/>
          <c:y val="1.8221257719524309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 Biosystem Engineering Students</c:v>
          </c:tx>
          <c:spPr>
            <a:solidFill>
              <a:srgbClr val="0D8E9F"/>
            </a:solidFill>
            <a:ln>
              <a:noFill/>
            </a:ln>
            <a:effectLst/>
          </c:spPr>
          <c:invertIfNegative val="0"/>
          <c:dLbls>
            <c:dLbl>
              <c:idx val="0"/>
              <c:tx>
                <c:rich>
                  <a:bodyPr/>
                  <a:lstStyle/>
                  <a:p>
                    <a:fld id="{48B17FC4-C53F-4FE3-AF50-51EB8B60625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86F-4E84-87F1-3345739FAE2A}"/>
                </c:ext>
              </c:extLst>
            </c:dLbl>
            <c:dLbl>
              <c:idx val="1"/>
              <c:tx>
                <c:rich>
                  <a:bodyPr/>
                  <a:lstStyle/>
                  <a:p>
                    <a:fld id="{D2A92FB4-6CCE-4706-88EA-71B27B29891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86F-4E84-87F1-3345739FAE2A}"/>
                </c:ext>
              </c:extLst>
            </c:dLbl>
            <c:dLbl>
              <c:idx val="2"/>
              <c:tx>
                <c:rich>
                  <a:bodyPr/>
                  <a:lstStyle/>
                  <a:p>
                    <a:fld id="{F22C1CB2-FD2A-481E-A061-F3162D78D40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86F-4E84-87F1-3345739FAE2A}"/>
                </c:ext>
              </c:extLst>
            </c:dLbl>
            <c:dLbl>
              <c:idx val="3"/>
              <c:tx>
                <c:rich>
                  <a:bodyPr/>
                  <a:lstStyle/>
                  <a:p>
                    <a:fld id="{1CD0A154-856E-43CD-BB34-40B5970DDAA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86F-4E84-87F1-3345739FAE2A}"/>
                </c:ext>
              </c:extLst>
            </c:dLbl>
            <c:dLbl>
              <c:idx val="4"/>
              <c:tx>
                <c:rich>
                  <a:bodyPr/>
                  <a:lstStyle/>
                  <a:p>
                    <a:fld id="{8992BFA7-2EE7-4334-8F07-365C320BB95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86F-4E84-87F1-3345739FAE2A}"/>
                </c:ext>
              </c:extLst>
            </c:dLbl>
            <c:dLbl>
              <c:idx val="5"/>
              <c:tx>
                <c:rich>
                  <a:bodyPr/>
                  <a:lstStyle/>
                  <a:p>
                    <a:fld id="{85EA9F28-DABA-48AF-B95D-2ED7BC014AD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86F-4E84-87F1-3345739FAE2A}"/>
                </c:ext>
              </c:extLst>
            </c:dLbl>
            <c:dLbl>
              <c:idx val="6"/>
              <c:tx>
                <c:rich>
                  <a:bodyPr/>
                  <a:lstStyle/>
                  <a:p>
                    <a:fld id="{51393058-6697-4B4C-8509-F3F3766765D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E6-4B07-8571-21F1E886A5F2}"/>
                </c:ext>
              </c:extLst>
            </c:dLbl>
            <c:dLbl>
              <c:idx val="7"/>
              <c:tx>
                <c:rich>
                  <a:bodyPr/>
                  <a:lstStyle/>
                  <a:p>
                    <a:fld id="{29D82069-5C03-4D11-AB1F-5C96BE30A63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3FF-4620-AAF9-02B3F3425B3E}"/>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'Chem&amp;MsEData'!$C$4:$C$11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'Chem&amp;MsEData'!$E$4:$E$11</c:f>
              <c:numCache>
                <c:formatCode>General</c:formatCode>
                <c:ptCount val="8"/>
                <c:pt idx="0">
                  <c:v>221</c:v>
                </c:pt>
                <c:pt idx="1">
                  <c:v>227</c:v>
                </c:pt>
                <c:pt idx="2">
                  <c:v>233</c:v>
                </c:pt>
                <c:pt idx="3">
                  <c:v>217</c:v>
                </c:pt>
                <c:pt idx="4">
                  <c:v>191</c:v>
                </c:pt>
                <c:pt idx="5">
                  <c:v>174</c:v>
                </c:pt>
                <c:pt idx="6">
                  <c:v>155</c:v>
                </c:pt>
                <c:pt idx="7">
                  <c:v>180</c:v>
                </c:pt>
              </c:numCache>
            </c:numRef>
          </c:val>
          <c:extLst>
            <c:ext xmlns:c15="http://schemas.microsoft.com/office/drawing/2012/chart" uri="{02D57815-91ED-43cb-92C2-25804820EDAC}">
              <c15:datalabelsRange>
                <c15:f>'Chem&amp;MsEData'!$D$15:$D$22</c15:f>
                <c15:dlblRangeCache>
                  <c:ptCount val="8"/>
                  <c:pt idx="0">
                    <c:v>30%</c:v>
                  </c:pt>
                  <c:pt idx="1">
                    <c:v>34%</c:v>
                  </c:pt>
                  <c:pt idx="2">
                    <c:v>37%</c:v>
                  </c:pt>
                  <c:pt idx="3">
                    <c:v>38%</c:v>
                  </c:pt>
                  <c:pt idx="4">
                    <c:v>38%</c:v>
                  </c:pt>
                  <c:pt idx="5">
                    <c:v>38%</c:v>
                  </c:pt>
                  <c:pt idx="6">
                    <c:v>40%</c:v>
                  </c:pt>
                  <c:pt idx="7">
                    <c:v>42%</c:v>
                  </c:pt>
                </c15:dlblRangeCache>
              </c15:datalabelsRange>
            </c:ext>
            <c:ext xmlns:c16="http://schemas.microsoft.com/office/drawing/2014/chart" uri="{C3380CC4-5D6E-409C-BE32-E72D297353CC}">
              <c16:uniqueId val="{00000006-E86F-4E84-87F1-3345739FAE2A}"/>
            </c:ext>
          </c:extLst>
        </c:ser>
        <c:dLbls>
          <c:dLblPos val="outEnd"/>
          <c:showLegendKey val="0"/>
          <c:showVal val="1"/>
          <c:showCatName val="0"/>
          <c:showSerName val="0"/>
          <c:showPercent val="0"/>
          <c:showBubbleSize val="0"/>
        </c:dLbls>
        <c:gapWidth val="219"/>
        <c:overlap val="-27"/>
        <c:axId val="1874351600"/>
        <c:axId val="1874350768"/>
      </c:barChart>
      <c:catAx>
        <c:axId val="1874351600"/>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74350768"/>
        <c:crosses val="autoZero"/>
        <c:auto val="1"/>
        <c:lblAlgn val="ctr"/>
        <c:lblOffset val="100"/>
        <c:noMultiLvlLbl val="0"/>
      </c:catAx>
      <c:valAx>
        <c:axId val="1874350768"/>
        <c:scaling>
          <c:orientation val="minMax"/>
          <c:max val="300"/>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1.1740041734923955E-2"/>
              <c:y val="0.32404665598472671"/>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74351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Number of Female Engineering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Females</c:v>
          </c:tx>
          <c:spPr>
            <a:solidFill>
              <a:schemeClr val="accent1"/>
            </a:solidFill>
            <a:ln>
              <a:noFill/>
            </a:ln>
            <a:effectLst/>
          </c:spPr>
          <c:invertIfNegative val="0"/>
          <c:dLbls>
            <c:dLbl>
              <c:idx val="0"/>
              <c:tx>
                <c:rich>
                  <a:bodyPr/>
                  <a:lstStyle/>
                  <a:p>
                    <a:fld id="{4EFC0124-D6EC-466C-BFF3-A9CB717093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B13-452E-B945-453AE9E44A9E}"/>
                </c:ext>
              </c:extLst>
            </c:dLbl>
            <c:dLbl>
              <c:idx val="1"/>
              <c:tx>
                <c:rich>
                  <a:bodyPr/>
                  <a:lstStyle/>
                  <a:p>
                    <a:fld id="{905264BC-93C6-476F-88ED-96C3498E7E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B13-452E-B945-453AE9E44A9E}"/>
                </c:ext>
              </c:extLst>
            </c:dLbl>
            <c:dLbl>
              <c:idx val="2"/>
              <c:tx>
                <c:rich>
                  <a:bodyPr/>
                  <a:lstStyle/>
                  <a:p>
                    <a:fld id="{B4892BB8-DA41-4312-AB0C-BA9DB09F48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B13-452E-B945-453AE9E44A9E}"/>
                </c:ext>
              </c:extLst>
            </c:dLbl>
            <c:dLbl>
              <c:idx val="3"/>
              <c:tx>
                <c:rich>
                  <a:bodyPr/>
                  <a:lstStyle/>
                  <a:p>
                    <a:fld id="{CB8BA201-49E9-4DF7-95ED-A7114C309B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B13-452E-B945-453AE9E44A9E}"/>
                </c:ext>
              </c:extLst>
            </c:dLbl>
            <c:dLbl>
              <c:idx val="4"/>
              <c:tx>
                <c:rich>
                  <a:bodyPr/>
                  <a:lstStyle/>
                  <a:p>
                    <a:fld id="{6E4BE887-E908-43F9-8D0E-C3F176CC5F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B13-452E-B945-453AE9E44A9E}"/>
                </c:ext>
              </c:extLst>
            </c:dLbl>
            <c:dLbl>
              <c:idx val="5"/>
              <c:tx>
                <c:rich>
                  <a:bodyPr/>
                  <a:lstStyle/>
                  <a:p>
                    <a:fld id="{44B08B77-1F76-4AC3-A522-FA7C015B03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B13-452E-B945-453AE9E44A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'All College'!$O$1:$T$1</c:f>
              <c:numCache>
                <c:formatCode>General</c:formatCode>
                <c:ptCount val="6"/>
                <c:pt idx="0">
                  <c:v>2017</c:v>
                </c:pt>
                <c:pt idx="1">
                  <c:v>2018</c:v>
                </c:pt>
                <c:pt idx="2">
                  <c:v>2019</c:v>
                </c:pt>
                <c:pt idx="3">
                  <c:v>2020</c:v>
                </c:pt>
                <c:pt idx="4">
                  <c:v>2021</c:v>
                </c:pt>
                <c:pt idx="5">
                  <c:v>2022</c:v>
                </c:pt>
              </c:numCache>
            </c:numRef>
          </c:cat>
          <c:val>
            <c:numRef>
              <c:f>'All College'!$O$2:$T$2</c:f>
              <c:numCache>
                <c:formatCode>General</c:formatCode>
                <c:ptCount val="6"/>
                <c:pt idx="0">
                  <c:v>1163</c:v>
                </c:pt>
                <c:pt idx="1">
                  <c:v>1285</c:v>
                </c:pt>
                <c:pt idx="2">
                  <c:v>1290</c:v>
                </c:pt>
                <c:pt idx="3">
                  <c:v>1280</c:v>
                </c:pt>
                <c:pt idx="4">
                  <c:v>1277</c:v>
                </c:pt>
                <c:pt idx="5">
                  <c:v>1356</c:v>
                </c:pt>
              </c:numCache>
            </c:numRef>
          </c:val>
          <c:extLst>
            <c:ext xmlns:c15="http://schemas.microsoft.com/office/drawing/2012/chart" uri="{02D57815-91ED-43cb-92C2-25804820EDAC}">
              <c15:datalabelsRange>
                <c15:f>'All College'!$O$19:$T$19</c15:f>
                <c15:dlblRangeCache>
                  <c:ptCount val="6"/>
                  <c:pt idx="0">
                    <c:v>21%</c:v>
                  </c:pt>
                  <c:pt idx="1">
                    <c:v>22%</c:v>
                  </c:pt>
                  <c:pt idx="2">
                    <c:v>22%</c:v>
                  </c:pt>
                  <c:pt idx="3">
                    <c:v>23%</c:v>
                  </c:pt>
                  <c:pt idx="4">
                    <c:v>22%</c:v>
                  </c:pt>
                  <c:pt idx="5">
                    <c:v>23%</c:v>
                  </c:pt>
                </c15:dlblRangeCache>
              </c15:datalabelsRange>
            </c:ext>
            <c:ext xmlns:c16="http://schemas.microsoft.com/office/drawing/2014/chart" uri="{C3380CC4-5D6E-409C-BE32-E72D297353CC}">
              <c16:uniqueId val="{00000002-3B13-452E-B945-453AE9E44A9E}"/>
            </c:ext>
          </c:extLst>
        </c:ser>
        <c:dLbls>
          <c:showLegendKey val="0"/>
          <c:showVal val="0"/>
          <c:showCatName val="0"/>
          <c:showSerName val="0"/>
          <c:showPercent val="0"/>
          <c:showBubbleSize val="0"/>
        </c:dLbls>
        <c:gapWidth val="219"/>
        <c:overlap val="-27"/>
        <c:axId val="515613904"/>
        <c:axId val="439508976"/>
        <c:extLst/>
      </c:barChart>
      <c:dateAx>
        <c:axId val="51561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508976"/>
        <c:crosses val="autoZero"/>
        <c:auto val="0"/>
        <c:lblOffset val="100"/>
        <c:baseTimeUnit val="days"/>
      </c:dateAx>
      <c:valAx>
        <c:axId val="439508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1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Chemical/Material</a:t>
            </a:r>
            <a:r>
              <a:rPr lang="en-US" baseline="0"/>
              <a:t> Science and</a:t>
            </a:r>
            <a:r>
              <a:rPr lang="en-US"/>
              <a:t>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Biosystems Engineering Students</c:v>
          </c:tx>
          <c:spPr>
            <a:solidFill>
              <a:srgbClr val="074851"/>
            </a:solidFill>
            <a:ln>
              <a:noFill/>
            </a:ln>
            <a:effectLst/>
          </c:spPr>
          <c:invertIfNegative val="0"/>
          <c:cat>
            <c:numRef>
              <c:f>'Chem&amp;MsEData'!$C$4:$C$11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'Chem&amp;MsEData'!$D$4:$D$11</c:f>
              <c:numCache>
                <c:formatCode>General</c:formatCode>
                <c:ptCount val="8"/>
                <c:pt idx="0">
                  <c:v>738</c:v>
                </c:pt>
                <c:pt idx="1">
                  <c:v>674</c:v>
                </c:pt>
                <c:pt idx="2">
                  <c:v>631</c:v>
                </c:pt>
                <c:pt idx="3">
                  <c:v>566</c:v>
                </c:pt>
                <c:pt idx="4">
                  <c:v>499</c:v>
                </c:pt>
                <c:pt idx="5">
                  <c:v>454</c:v>
                </c:pt>
                <c:pt idx="6">
                  <c:v>391</c:v>
                </c:pt>
                <c:pt idx="7">
                  <c:v>428</c:v>
                </c:pt>
              </c:numCache>
            </c:numRef>
          </c:val>
          <c:extLst>
            <c:ext xmlns:c16="http://schemas.microsoft.com/office/drawing/2014/chart" uri="{C3380CC4-5D6E-409C-BE32-E72D297353CC}">
              <c16:uniqueId val="{00000000-F388-424F-B612-891D7F7B50F2}"/>
            </c:ext>
          </c:extLst>
        </c:ser>
        <c:dLbls>
          <c:showLegendKey val="0"/>
          <c:showVal val="0"/>
          <c:showCatName val="0"/>
          <c:showSerName val="0"/>
          <c:showPercent val="0"/>
          <c:showBubbleSize val="0"/>
        </c:dLbls>
        <c:gapWidth val="219"/>
        <c:overlap val="-27"/>
        <c:axId val="2070251424"/>
        <c:axId val="2070242688"/>
      </c:barChart>
      <c:catAx>
        <c:axId val="2070251424"/>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70242688"/>
        <c:crosses val="autoZero"/>
        <c:auto val="1"/>
        <c:lblAlgn val="ctr"/>
        <c:lblOffset val="100"/>
        <c:noMultiLvlLbl val="0"/>
      </c:catAx>
      <c:valAx>
        <c:axId val="2070242688"/>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8.805031301192966E-3"/>
              <c:y val="0.32607124017578498"/>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702514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a:t>
            </a:r>
            <a:r>
              <a:rPr lang="en-US" sz="2000" b="1" i="0" u="none" strike="noStrike" baseline="0">
                <a:effectLst/>
              </a:rPr>
              <a:t>NSF Underrepresented Minorities - </a:t>
            </a:r>
            <a:r>
              <a:rPr lang="en-US" sz="2000" b="1" i="0" baseline="0"/>
              <a:t>Chemical/Materials Science and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NSF Underrepresented Group</c:v>
          </c:tx>
          <c:spPr>
            <a:solidFill>
              <a:srgbClr val="11C1D9"/>
            </a:solidFill>
            <a:ln>
              <a:noFill/>
            </a:ln>
            <a:effectLst/>
          </c:spPr>
          <c:invertIfNegative val="0"/>
          <c:dLbls>
            <c:dLbl>
              <c:idx val="0"/>
              <c:tx>
                <c:rich>
                  <a:bodyPr/>
                  <a:lstStyle/>
                  <a:p>
                    <a:fld id="{013B81FA-EE38-4715-AAA0-BCFEBE7C7A7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666-4FEB-B74C-B7029559D47C}"/>
                </c:ext>
              </c:extLst>
            </c:dLbl>
            <c:dLbl>
              <c:idx val="1"/>
              <c:tx>
                <c:rich>
                  <a:bodyPr/>
                  <a:lstStyle/>
                  <a:p>
                    <a:fld id="{48C818FF-AFFE-4EB7-B87F-D7892093895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666-4FEB-B74C-B7029559D47C}"/>
                </c:ext>
              </c:extLst>
            </c:dLbl>
            <c:dLbl>
              <c:idx val="2"/>
              <c:tx>
                <c:rich>
                  <a:bodyPr/>
                  <a:lstStyle/>
                  <a:p>
                    <a:fld id="{57AD7519-13B2-4A0C-800D-4E9DDEEC7FF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666-4FEB-B74C-B7029559D47C}"/>
                </c:ext>
              </c:extLst>
            </c:dLbl>
            <c:dLbl>
              <c:idx val="3"/>
              <c:tx>
                <c:rich>
                  <a:bodyPr/>
                  <a:lstStyle/>
                  <a:p>
                    <a:fld id="{E850826C-1FC8-49D2-9EF6-30AB90804AA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666-4FEB-B74C-B7029559D47C}"/>
                </c:ext>
              </c:extLst>
            </c:dLbl>
            <c:dLbl>
              <c:idx val="4"/>
              <c:tx>
                <c:rich>
                  <a:bodyPr/>
                  <a:lstStyle/>
                  <a:p>
                    <a:fld id="{BE6E38C7-5FAD-4BC6-8BF8-F8492C7DD82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666-4FEB-B74C-B7029559D47C}"/>
                </c:ext>
              </c:extLst>
            </c:dLbl>
            <c:dLbl>
              <c:idx val="5"/>
              <c:tx>
                <c:rich>
                  <a:bodyPr/>
                  <a:lstStyle/>
                  <a:p>
                    <a:fld id="{E2C2123E-B9CE-4F27-AA32-795918839FA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666-4FEB-B74C-B7029559D47C}"/>
                </c:ext>
              </c:extLst>
            </c:dLbl>
            <c:dLbl>
              <c:idx val="6"/>
              <c:tx>
                <c:rich>
                  <a:bodyPr/>
                  <a:lstStyle/>
                  <a:p>
                    <a:fld id="{577B672F-1B40-4A73-B571-700E4F5E2375}"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FE3-47BB-9468-F55E9DC8A11B}"/>
                </c:ext>
              </c:extLst>
            </c:dLbl>
            <c:dLbl>
              <c:idx val="7"/>
              <c:tx>
                <c:rich>
                  <a:bodyPr/>
                  <a:lstStyle/>
                  <a:p>
                    <a:fld id="{C4D33B45-4B80-4678-9FB9-9D7719BF9C5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E351-43ED-9D7D-2ECBAD9CE67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'Chem&amp;MsEData'!$C$4:$C$11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'Chem&amp;MsEData'!$F$4:$F$11</c:f>
              <c:numCache>
                <c:formatCode>General</c:formatCode>
                <c:ptCount val="8"/>
                <c:pt idx="0">
                  <c:v>40</c:v>
                </c:pt>
                <c:pt idx="1">
                  <c:v>47</c:v>
                </c:pt>
                <c:pt idx="2">
                  <c:v>53</c:v>
                </c:pt>
                <c:pt idx="3">
                  <c:v>45</c:v>
                </c:pt>
                <c:pt idx="4">
                  <c:v>44</c:v>
                </c:pt>
                <c:pt idx="5">
                  <c:v>43</c:v>
                </c:pt>
                <c:pt idx="6">
                  <c:v>40</c:v>
                </c:pt>
                <c:pt idx="7">
                  <c:v>52</c:v>
                </c:pt>
              </c:numCache>
            </c:numRef>
          </c:val>
          <c:extLst>
            <c:ext xmlns:c15="http://schemas.microsoft.com/office/drawing/2012/chart" uri="{02D57815-91ED-43cb-92C2-25804820EDAC}">
              <c15:datalabelsRange>
                <c15:f>'Chem&amp;MsEData'!$E$15:$E$22</c15:f>
                <c15:dlblRangeCache>
                  <c:ptCount val="8"/>
                  <c:pt idx="0">
                    <c:v>5%</c:v>
                  </c:pt>
                  <c:pt idx="1">
                    <c:v>7%</c:v>
                  </c:pt>
                  <c:pt idx="2">
                    <c:v>8%</c:v>
                  </c:pt>
                  <c:pt idx="3">
                    <c:v>8%</c:v>
                  </c:pt>
                  <c:pt idx="4">
                    <c:v>9%</c:v>
                  </c:pt>
                  <c:pt idx="5">
                    <c:v>9%</c:v>
                  </c:pt>
                  <c:pt idx="6">
                    <c:v>10%</c:v>
                  </c:pt>
                  <c:pt idx="7">
                    <c:v>12%</c:v>
                  </c:pt>
                </c15:dlblRangeCache>
              </c15:datalabelsRange>
            </c:ext>
            <c:ext xmlns:c16="http://schemas.microsoft.com/office/drawing/2014/chart" uri="{C3380CC4-5D6E-409C-BE32-E72D297353CC}">
              <c16:uniqueId val="{00000006-D666-4FEB-B74C-B7029559D47C}"/>
            </c:ext>
          </c:extLst>
        </c:ser>
        <c:dLbls>
          <c:showLegendKey val="0"/>
          <c:showVal val="0"/>
          <c:showCatName val="0"/>
          <c:showSerName val="0"/>
          <c:showPercent val="0"/>
          <c:showBubbleSize val="0"/>
        </c:dLbls>
        <c:gapWidth val="219"/>
        <c:overlap val="-27"/>
        <c:axId val="1866315776"/>
        <c:axId val="1866298304"/>
      </c:barChart>
      <c:catAx>
        <c:axId val="1866315776"/>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66298304"/>
        <c:crosses val="autoZero"/>
        <c:auto val="1"/>
        <c:lblAlgn val="ctr"/>
        <c:lblOffset val="100"/>
        <c:noMultiLvlLbl val="0"/>
      </c:catAx>
      <c:valAx>
        <c:axId val="1866298304"/>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8.805031301192966E-3"/>
              <c:y val="0.31999748760261021"/>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8663157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Civil/Environmental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Mechanical Engineering Students</c:v>
          </c:tx>
          <c:spPr>
            <a:solidFill>
              <a:srgbClr val="297B52"/>
            </a:solidFill>
            <a:ln>
              <a:solidFill>
                <a:srgbClr val="339966"/>
              </a:solidFill>
            </a:ln>
            <a:effectLst/>
          </c:spPr>
          <c:invertIfNegative val="0"/>
          <c:dLbls>
            <c:delete val="1"/>
          </c:dLbls>
          <c:cat>
            <c:numRef>
              <c:f>'Civ&amp;Env.Data'!$C$4:$C$11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'Civ&amp;Env.Data'!$D$4:$D$11</c:f>
              <c:numCache>
                <c:formatCode>General</c:formatCode>
                <c:ptCount val="8"/>
                <c:pt idx="0">
                  <c:v>522</c:v>
                </c:pt>
                <c:pt idx="1">
                  <c:v>532</c:v>
                </c:pt>
                <c:pt idx="2">
                  <c:v>559</c:v>
                </c:pt>
                <c:pt idx="3">
                  <c:v>567</c:v>
                </c:pt>
                <c:pt idx="4">
                  <c:v>571</c:v>
                </c:pt>
                <c:pt idx="5">
                  <c:v>591</c:v>
                </c:pt>
                <c:pt idx="6">
                  <c:v>616</c:v>
                </c:pt>
                <c:pt idx="7">
                  <c:v>612</c:v>
                </c:pt>
              </c:numCache>
            </c:numRef>
          </c:val>
          <c:extLst>
            <c:ext xmlns:c16="http://schemas.microsoft.com/office/drawing/2014/chart" uri="{C3380CC4-5D6E-409C-BE32-E72D297353CC}">
              <c16:uniqueId val="{00000000-9180-4B1A-A3EA-93AE7BCD7AF1}"/>
            </c:ext>
          </c:extLst>
        </c:ser>
        <c:dLbls>
          <c:showLegendKey val="0"/>
          <c:showVal val="1"/>
          <c:showCatName val="0"/>
          <c:showSerName val="0"/>
          <c:showPercent val="0"/>
          <c:showBubbleSize val="0"/>
        </c:dLbls>
        <c:gapWidth val="219"/>
        <c:overlap val="-27"/>
        <c:axId val="1786065520"/>
        <c:axId val="1786069680"/>
      </c:barChart>
      <c:catAx>
        <c:axId val="1786065520"/>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786069680"/>
        <c:crosses val="autoZero"/>
        <c:auto val="1"/>
        <c:lblAlgn val="ctr"/>
        <c:lblOffset val="100"/>
        <c:noMultiLvlLbl val="0"/>
      </c:catAx>
      <c:valAx>
        <c:axId val="1786069680"/>
        <c:scaling>
          <c:orientation val="minMax"/>
          <c:min val="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5.8700208674619773E-3"/>
              <c:y val="0.3179729034115519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7860655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Female Civil/Environmental Engineering Students</a:t>
            </a:r>
          </a:p>
        </c:rich>
      </c:tx>
      <c:layout>
        <c:manualLayout>
          <c:xMode val="edge"/>
          <c:yMode val="edge"/>
          <c:x val="0.14972851731245948"/>
          <c:y val="1.214750514634954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 Mechanical Engineering Students</c:v>
          </c:tx>
          <c:spPr>
            <a:solidFill>
              <a:srgbClr val="3CB679"/>
            </a:solidFill>
            <a:ln>
              <a:noFill/>
            </a:ln>
            <a:effectLst/>
          </c:spPr>
          <c:invertIfNegative val="0"/>
          <c:dLbls>
            <c:dLbl>
              <c:idx val="0"/>
              <c:tx>
                <c:rich>
                  <a:bodyPr/>
                  <a:lstStyle/>
                  <a:p>
                    <a:fld id="{872FB773-AE42-4F97-BFD8-ECFDDFEA87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38A-4E5B-95EC-92BBEB5A5AA5}"/>
                </c:ext>
              </c:extLst>
            </c:dLbl>
            <c:dLbl>
              <c:idx val="1"/>
              <c:tx>
                <c:rich>
                  <a:bodyPr/>
                  <a:lstStyle/>
                  <a:p>
                    <a:fld id="{BB1E3842-0D64-4937-BBF6-0B2B79969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38A-4E5B-95EC-92BBEB5A5AA5}"/>
                </c:ext>
              </c:extLst>
            </c:dLbl>
            <c:dLbl>
              <c:idx val="2"/>
              <c:tx>
                <c:rich>
                  <a:bodyPr/>
                  <a:lstStyle/>
                  <a:p>
                    <a:fld id="{CA42BEEB-D302-4EB7-9A09-A38FD70D89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38A-4E5B-95EC-92BBEB5A5AA5}"/>
                </c:ext>
              </c:extLst>
            </c:dLbl>
            <c:dLbl>
              <c:idx val="3"/>
              <c:tx>
                <c:rich>
                  <a:bodyPr/>
                  <a:lstStyle/>
                  <a:p>
                    <a:fld id="{1FC06AF2-B440-463D-8D90-CFB5E71451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38A-4E5B-95EC-92BBEB5A5AA5}"/>
                </c:ext>
              </c:extLst>
            </c:dLbl>
            <c:dLbl>
              <c:idx val="4"/>
              <c:tx>
                <c:rich>
                  <a:bodyPr/>
                  <a:lstStyle/>
                  <a:p>
                    <a:fld id="{C2C5ED79-8185-4F3D-B0E2-C1464E7488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38A-4E5B-95EC-92BBEB5A5AA5}"/>
                </c:ext>
              </c:extLst>
            </c:dLbl>
            <c:dLbl>
              <c:idx val="5"/>
              <c:tx>
                <c:rich>
                  <a:bodyPr/>
                  <a:lstStyle/>
                  <a:p>
                    <a:fld id="{2C88481C-0AAC-4C08-948B-89B57E5C9A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38A-4E5B-95EC-92BBEB5A5AA5}"/>
                </c:ext>
              </c:extLst>
            </c:dLbl>
            <c:dLbl>
              <c:idx val="6"/>
              <c:tx>
                <c:rich>
                  <a:bodyPr/>
                  <a:lstStyle/>
                  <a:p>
                    <a:fld id="{BAA9F638-4101-44A6-ACD1-64694EE4D1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386-4C7A-9D9B-DCF34A0C56C1}"/>
                </c:ext>
              </c:extLst>
            </c:dLbl>
            <c:dLbl>
              <c:idx val="7"/>
              <c:tx>
                <c:rich>
                  <a:bodyPr/>
                  <a:lstStyle/>
                  <a:p>
                    <a:fld id="{9791351B-016B-47DA-B8FB-E671521B82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3AD-4847-9874-09579AD0AF4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'Civ&amp;Env.Data'!$C$4:$C$11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'Civ&amp;Env.Data'!$E$4:$E$11</c:f>
              <c:numCache>
                <c:formatCode>General</c:formatCode>
                <c:ptCount val="8"/>
                <c:pt idx="0">
                  <c:v>156</c:v>
                </c:pt>
                <c:pt idx="1">
                  <c:v>166</c:v>
                </c:pt>
                <c:pt idx="2">
                  <c:v>167</c:v>
                </c:pt>
                <c:pt idx="3">
                  <c:v>190</c:v>
                </c:pt>
                <c:pt idx="4">
                  <c:v>191</c:v>
                </c:pt>
                <c:pt idx="5">
                  <c:v>207</c:v>
                </c:pt>
                <c:pt idx="6">
                  <c:v>216</c:v>
                </c:pt>
                <c:pt idx="7">
                  <c:v>210</c:v>
                </c:pt>
              </c:numCache>
            </c:numRef>
          </c:val>
          <c:extLst>
            <c:ext xmlns:c15="http://schemas.microsoft.com/office/drawing/2012/chart" uri="{02D57815-91ED-43cb-92C2-25804820EDAC}">
              <c15:datalabelsRange>
                <c15:f>'Civ&amp;Env.Data'!$D$15:$D$22</c15:f>
                <c15:dlblRangeCache>
                  <c:ptCount val="8"/>
                  <c:pt idx="0">
                    <c:v>30%</c:v>
                  </c:pt>
                  <c:pt idx="1">
                    <c:v>31%</c:v>
                  </c:pt>
                  <c:pt idx="2">
                    <c:v>30%</c:v>
                  </c:pt>
                  <c:pt idx="3">
                    <c:v>34%</c:v>
                  </c:pt>
                  <c:pt idx="4">
                    <c:v>33%</c:v>
                  </c:pt>
                  <c:pt idx="5">
                    <c:v>35%</c:v>
                  </c:pt>
                  <c:pt idx="6">
                    <c:v>35%</c:v>
                  </c:pt>
                  <c:pt idx="7">
                    <c:v>34%</c:v>
                  </c:pt>
                </c15:dlblRangeCache>
              </c15:datalabelsRange>
            </c:ext>
            <c:ext xmlns:c16="http://schemas.microsoft.com/office/drawing/2014/chart" uri="{C3380CC4-5D6E-409C-BE32-E72D297353CC}">
              <c16:uniqueId val="{00000006-738A-4E5B-95EC-92BBEB5A5AA5}"/>
            </c:ext>
          </c:extLst>
        </c:ser>
        <c:dLbls>
          <c:showLegendKey val="0"/>
          <c:showVal val="0"/>
          <c:showCatName val="0"/>
          <c:showSerName val="0"/>
          <c:showPercent val="0"/>
          <c:showBubbleSize val="0"/>
        </c:dLbls>
        <c:gapWidth val="219"/>
        <c:overlap val="-27"/>
        <c:axId val="2036356784"/>
        <c:axId val="2036356368"/>
      </c:barChart>
      <c:catAx>
        <c:axId val="2036356784"/>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6356368"/>
        <c:crosses val="autoZero"/>
        <c:auto val="1"/>
        <c:lblAlgn val="ctr"/>
        <c:lblOffset val="100"/>
        <c:noMultiLvlLbl val="0"/>
      </c:catAx>
      <c:valAx>
        <c:axId val="2036356368"/>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5.8700208674619773E-3"/>
              <c:y val="0.3220220717936684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6356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NSF Underrepresented Minorities -Civil/Environmental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NSF Underrepresented Mechanical Engineering Students</c:v>
          </c:tx>
          <c:spPr>
            <a:solidFill>
              <a:srgbClr val="8EDAB4"/>
            </a:solidFill>
            <a:ln>
              <a:solidFill>
                <a:srgbClr val="3CB679"/>
              </a:solidFill>
            </a:ln>
            <a:effectLst/>
          </c:spPr>
          <c:invertIfNegative val="0"/>
          <c:dLbls>
            <c:dLbl>
              <c:idx val="0"/>
              <c:tx>
                <c:rich>
                  <a:bodyPr/>
                  <a:lstStyle/>
                  <a:p>
                    <a:fld id="{405024FD-586E-4071-AB91-35CEE469CB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B73-447A-8A22-183D4AE03107}"/>
                </c:ext>
              </c:extLst>
            </c:dLbl>
            <c:dLbl>
              <c:idx val="1"/>
              <c:tx>
                <c:rich>
                  <a:bodyPr/>
                  <a:lstStyle/>
                  <a:p>
                    <a:fld id="{84F22DDA-2320-4C0B-8B57-0969AD81D2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B73-447A-8A22-183D4AE03107}"/>
                </c:ext>
              </c:extLst>
            </c:dLbl>
            <c:dLbl>
              <c:idx val="2"/>
              <c:tx>
                <c:rich>
                  <a:bodyPr/>
                  <a:lstStyle/>
                  <a:p>
                    <a:fld id="{03A41098-0277-449D-BEBA-D3AE8447BF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B73-447A-8A22-183D4AE03107}"/>
                </c:ext>
              </c:extLst>
            </c:dLbl>
            <c:dLbl>
              <c:idx val="3"/>
              <c:tx>
                <c:rich>
                  <a:bodyPr/>
                  <a:lstStyle/>
                  <a:p>
                    <a:fld id="{2261056E-5F0C-4992-A547-4D81B1A4BD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B73-447A-8A22-183D4AE03107}"/>
                </c:ext>
              </c:extLst>
            </c:dLbl>
            <c:dLbl>
              <c:idx val="4"/>
              <c:tx>
                <c:rich>
                  <a:bodyPr/>
                  <a:lstStyle/>
                  <a:p>
                    <a:fld id="{C1F72EF1-EB5E-4CBA-AF19-6EEA81CE3D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B73-447A-8A22-183D4AE03107}"/>
                </c:ext>
              </c:extLst>
            </c:dLbl>
            <c:dLbl>
              <c:idx val="5"/>
              <c:tx>
                <c:rich>
                  <a:bodyPr/>
                  <a:lstStyle/>
                  <a:p>
                    <a:fld id="{5B79344D-3D3F-4CCB-9E1A-DED3BC7B15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B73-447A-8A22-183D4AE03107}"/>
                </c:ext>
              </c:extLst>
            </c:dLbl>
            <c:dLbl>
              <c:idx val="6"/>
              <c:tx>
                <c:rich>
                  <a:bodyPr/>
                  <a:lstStyle/>
                  <a:p>
                    <a:fld id="{C0055326-7BF3-4495-B113-BAF54968BF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903-4486-938A-C103165CAE98}"/>
                </c:ext>
              </c:extLst>
            </c:dLbl>
            <c:dLbl>
              <c:idx val="7"/>
              <c:tx>
                <c:rich>
                  <a:bodyPr/>
                  <a:lstStyle/>
                  <a:p>
                    <a:fld id="{514F7C9C-A8D2-45A7-8153-F76A69BD7A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6EC-4F2E-A2C9-4588643A0BAF}"/>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'Civ&amp;Env.Data'!$C$4:$C$11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'Civ&amp;Env.Data'!$F$4:$F$11</c:f>
              <c:numCache>
                <c:formatCode>General</c:formatCode>
                <c:ptCount val="8"/>
                <c:pt idx="0">
                  <c:v>45</c:v>
                </c:pt>
                <c:pt idx="1">
                  <c:v>48</c:v>
                </c:pt>
                <c:pt idx="2">
                  <c:v>57</c:v>
                </c:pt>
                <c:pt idx="3">
                  <c:v>64</c:v>
                </c:pt>
                <c:pt idx="4">
                  <c:v>65</c:v>
                </c:pt>
                <c:pt idx="5">
                  <c:v>74</c:v>
                </c:pt>
                <c:pt idx="6">
                  <c:v>80</c:v>
                </c:pt>
                <c:pt idx="7">
                  <c:v>90</c:v>
                </c:pt>
              </c:numCache>
            </c:numRef>
          </c:val>
          <c:extLst>
            <c:ext xmlns:c15="http://schemas.microsoft.com/office/drawing/2012/chart" uri="{02D57815-91ED-43cb-92C2-25804820EDAC}">
              <c15:datalabelsRange>
                <c15:f>'Civ&amp;Env.Data'!$E$15:$E$22</c15:f>
                <c15:dlblRangeCache>
                  <c:ptCount val="8"/>
                  <c:pt idx="0">
                    <c:v>9%</c:v>
                  </c:pt>
                  <c:pt idx="1">
                    <c:v>9%</c:v>
                  </c:pt>
                  <c:pt idx="2">
                    <c:v>10%</c:v>
                  </c:pt>
                  <c:pt idx="3">
                    <c:v>11%</c:v>
                  </c:pt>
                  <c:pt idx="4">
                    <c:v>11%</c:v>
                  </c:pt>
                  <c:pt idx="5">
                    <c:v>13%</c:v>
                  </c:pt>
                  <c:pt idx="6">
                    <c:v>13%</c:v>
                  </c:pt>
                  <c:pt idx="7">
                    <c:v>15%</c:v>
                  </c:pt>
                </c15:dlblRangeCache>
              </c15:datalabelsRange>
            </c:ext>
            <c:ext xmlns:c16="http://schemas.microsoft.com/office/drawing/2014/chart" uri="{C3380CC4-5D6E-409C-BE32-E72D297353CC}">
              <c16:uniqueId val="{00000006-AB73-447A-8A22-183D4AE03107}"/>
            </c:ext>
          </c:extLst>
        </c:ser>
        <c:dLbls>
          <c:showLegendKey val="0"/>
          <c:showVal val="0"/>
          <c:showCatName val="0"/>
          <c:showSerName val="0"/>
          <c:showPercent val="0"/>
          <c:showBubbleSize val="0"/>
        </c:dLbls>
        <c:gapWidth val="219"/>
        <c:overlap val="-27"/>
        <c:axId val="2068229072"/>
        <c:axId val="2068236144"/>
      </c:barChart>
      <c:catAx>
        <c:axId val="2068229072"/>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68236144"/>
        <c:crosses val="autoZero"/>
        <c:auto val="1"/>
        <c:lblAlgn val="ctr"/>
        <c:lblOffset val="100"/>
        <c:noMultiLvlLbl val="0"/>
      </c:catAx>
      <c:valAx>
        <c:axId val="2068236144"/>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68229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Applied</a:t>
            </a:r>
            <a:r>
              <a:rPr lang="en-US" baseline="0"/>
              <a:t> Engineering</a:t>
            </a:r>
            <a:r>
              <a:rPr lang="en-US"/>
              <a:t> Sciences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Computer Science Students+CSEData!$D$5:$D$10</c:v>
          </c:tx>
          <c:spPr>
            <a:solidFill>
              <a:srgbClr val="00467A"/>
            </a:solidFill>
            <a:ln>
              <a:solidFill>
                <a:sysClr val="windowText" lastClr="000000"/>
              </a:solidFill>
            </a:ln>
            <a:effectLst/>
          </c:spPr>
          <c:invertIfNegative val="0"/>
          <c:cat>
            <c:numRef>
              <c:f>AESData!$C$5:$C$12</c:f>
              <c:numCache>
                <c:formatCode>General</c:formatCode>
                <c:ptCount val="8"/>
                <c:pt idx="0">
                  <c:v>2017</c:v>
                </c:pt>
                <c:pt idx="1">
                  <c:v>2018</c:v>
                </c:pt>
                <c:pt idx="2">
                  <c:v>2019</c:v>
                </c:pt>
                <c:pt idx="3">
                  <c:v>2020</c:v>
                </c:pt>
                <c:pt idx="4">
                  <c:v>2021</c:v>
                </c:pt>
                <c:pt idx="5">
                  <c:v>2022</c:v>
                </c:pt>
                <c:pt idx="6">
                  <c:v>2023</c:v>
                </c:pt>
                <c:pt idx="7">
                  <c:v>2024</c:v>
                </c:pt>
              </c:numCache>
            </c:numRef>
          </c:cat>
          <c:val>
            <c:numRef>
              <c:f>AESData!$D$5:$D$12</c:f>
              <c:numCache>
                <c:formatCode>General</c:formatCode>
                <c:ptCount val="8"/>
                <c:pt idx="0">
                  <c:v>400</c:v>
                </c:pt>
                <c:pt idx="1">
                  <c:v>391</c:v>
                </c:pt>
                <c:pt idx="2">
                  <c:v>396</c:v>
                </c:pt>
                <c:pt idx="3">
                  <c:v>348</c:v>
                </c:pt>
                <c:pt idx="4">
                  <c:v>338</c:v>
                </c:pt>
                <c:pt idx="5">
                  <c:v>309</c:v>
                </c:pt>
                <c:pt idx="6">
                  <c:v>303</c:v>
                </c:pt>
                <c:pt idx="7">
                  <c:v>290</c:v>
                </c:pt>
              </c:numCache>
            </c:numRef>
          </c:val>
          <c:extLst>
            <c:ext xmlns:c16="http://schemas.microsoft.com/office/drawing/2014/chart" uri="{C3380CC4-5D6E-409C-BE32-E72D297353CC}">
              <c16:uniqueId val="{00000000-FE00-4B4C-B7BE-BB2124BB9421}"/>
            </c:ext>
          </c:extLst>
        </c:ser>
        <c:dLbls>
          <c:showLegendKey val="0"/>
          <c:showVal val="0"/>
          <c:showCatName val="0"/>
          <c:showSerName val="0"/>
          <c:showPercent val="0"/>
          <c:showBubbleSize val="0"/>
        </c:dLbls>
        <c:gapWidth val="219"/>
        <c:overlap val="-27"/>
        <c:axId val="2034041952"/>
        <c:axId val="2034041120"/>
      </c:barChart>
      <c:catAx>
        <c:axId val="2034041952"/>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4041120"/>
        <c:crosses val="autoZero"/>
        <c:auto val="1"/>
        <c:lblAlgn val="ctr"/>
        <c:lblOffset val="100"/>
        <c:noMultiLvlLbl val="0"/>
      </c:catAx>
      <c:valAx>
        <c:axId val="2034041120"/>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1.0272536518058461E-2"/>
              <c:y val="0.3220220717936684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4041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Female Applied Engineering Sciences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Females</c:v>
          </c:tx>
          <c:spPr>
            <a:solidFill>
              <a:srgbClr val="29A3FF"/>
            </a:solidFill>
            <a:ln>
              <a:noFill/>
            </a:ln>
            <a:effectLst/>
          </c:spPr>
          <c:invertIfNegative val="0"/>
          <c:dLbls>
            <c:dLbl>
              <c:idx val="0"/>
              <c:tx>
                <c:rich>
                  <a:bodyPr/>
                  <a:lstStyle/>
                  <a:p>
                    <a:fld id="{C213FC05-4CFD-427C-894B-D01297C3DDC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5C7-48C5-A1AF-F777337B23D2}"/>
                </c:ext>
              </c:extLst>
            </c:dLbl>
            <c:dLbl>
              <c:idx val="1"/>
              <c:tx>
                <c:rich>
                  <a:bodyPr/>
                  <a:lstStyle/>
                  <a:p>
                    <a:fld id="{00BBA0A5-A6B6-4F49-901B-993E5B66EAB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5C7-48C5-A1AF-F777337B23D2}"/>
                </c:ext>
              </c:extLst>
            </c:dLbl>
            <c:dLbl>
              <c:idx val="2"/>
              <c:tx>
                <c:rich>
                  <a:bodyPr/>
                  <a:lstStyle/>
                  <a:p>
                    <a:fld id="{6DC7386B-66B7-448A-95D5-FD89686E01A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5C7-48C5-A1AF-F777337B23D2}"/>
                </c:ext>
              </c:extLst>
            </c:dLbl>
            <c:dLbl>
              <c:idx val="3"/>
              <c:tx>
                <c:rich>
                  <a:bodyPr/>
                  <a:lstStyle/>
                  <a:p>
                    <a:fld id="{3C596CAB-44E9-413F-A195-53CE04E9B5C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5C7-48C5-A1AF-F777337B23D2}"/>
                </c:ext>
              </c:extLst>
            </c:dLbl>
            <c:dLbl>
              <c:idx val="4"/>
              <c:tx>
                <c:rich>
                  <a:bodyPr/>
                  <a:lstStyle/>
                  <a:p>
                    <a:fld id="{2FCE22CD-82EA-4173-B161-3DA76E2DCA3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5C7-48C5-A1AF-F777337B23D2}"/>
                </c:ext>
              </c:extLst>
            </c:dLbl>
            <c:dLbl>
              <c:idx val="5"/>
              <c:tx>
                <c:rich>
                  <a:bodyPr/>
                  <a:lstStyle/>
                  <a:p>
                    <a:fld id="{B826FF2D-863A-4430-8D38-D44C1980F6C5}"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5C7-48C5-A1AF-F777337B23D2}"/>
                </c:ext>
              </c:extLst>
            </c:dLbl>
            <c:dLbl>
              <c:idx val="6"/>
              <c:tx>
                <c:rich>
                  <a:bodyPr/>
                  <a:lstStyle/>
                  <a:p>
                    <a:fld id="{A3AE6D7B-6698-4D76-BA94-21DB7F2DE12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68F-4688-8886-92DA9F789596}"/>
                </c:ext>
              </c:extLst>
            </c:dLbl>
            <c:dLbl>
              <c:idx val="7"/>
              <c:tx>
                <c:rich>
                  <a:bodyPr/>
                  <a:lstStyle/>
                  <a:p>
                    <a:fld id="{E77D515F-7983-4D12-8B53-D46273128EA6}"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DDA-4E11-A6D6-B20D6631DF7A}"/>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AESData!$C$5:$C$12</c:f>
              <c:numCache>
                <c:formatCode>General</c:formatCode>
                <c:ptCount val="8"/>
                <c:pt idx="0">
                  <c:v>2017</c:v>
                </c:pt>
                <c:pt idx="1">
                  <c:v>2018</c:v>
                </c:pt>
                <c:pt idx="2">
                  <c:v>2019</c:v>
                </c:pt>
                <c:pt idx="3">
                  <c:v>2020</c:v>
                </c:pt>
                <c:pt idx="4">
                  <c:v>2021</c:v>
                </c:pt>
                <c:pt idx="5">
                  <c:v>2022</c:v>
                </c:pt>
                <c:pt idx="6">
                  <c:v>2023</c:v>
                </c:pt>
                <c:pt idx="7">
                  <c:v>2024</c:v>
                </c:pt>
              </c:numCache>
            </c:numRef>
          </c:cat>
          <c:val>
            <c:numRef>
              <c:f>AESData!$E$5:$E$12</c:f>
              <c:numCache>
                <c:formatCode>General</c:formatCode>
                <c:ptCount val="8"/>
                <c:pt idx="0">
                  <c:v>105</c:v>
                </c:pt>
                <c:pt idx="1">
                  <c:v>125</c:v>
                </c:pt>
                <c:pt idx="2">
                  <c:v>142</c:v>
                </c:pt>
                <c:pt idx="3">
                  <c:v>125</c:v>
                </c:pt>
                <c:pt idx="4">
                  <c:v>115</c:v>
                </c:pt>
                <c:pt idx="5">
                  <c:v>100</c:v>
                </c:pt>
                <c:pt idx="6">
                  <c:v>95</c:v>
                </c:pt>
                <c:pt idx="7">
                  <c:v>95</c:v>
                </c:pt>
              </c:numCache>
            </c:numRef>
          </c:val>
          <c:extLst>
            <c:ext xmlns:c15="http://schemas.microsoft.com/office/drawing/2012/chart" uri="{02D57815-91ED-43cb-92C2-25804820EDAC}">
              <c15:datalabelsRange>
                <c15:f>AESData!$D$16:$D$23</c15:f>
                <c15:dlblRangeCache>
                  <c:ptCount val="8"/>
                  <c:pt idx="0">
                    <c:v>26%</c:v>
                  </c:pt>
                  <c:pt idx="1">
                    <c:v>32%</c:v>
                  </c:pt>
                  <c:pt idx="2">
                    <c:v>36%</c:v>
                  </c:pt>
                  <c:pt idx="3">
                    <c:v>36%</c:v>
                  </c:pt>
                  <c:pt idx="4">
                    <c:v>34%</c:v>
                  </c:pt>
                  <c:pt idx="5">
                    <c:v>32%</c:v>
                  </c:pt>
                  <c:pt idx="6">
                    <c:v>31%</c:v>
                  </c:pt>
                  <c:pt idx="7">
                    <c:v>33%</c:v>
                  </c:pt>
                </c15:dlblRangeCache>
              </c15:datalabelsRange>
            </c:ext>
            <c:ext xmlns:c16="http://schemas.microsoft.com/office/drawing/2014/chart" uri="{C3380CC4-5D6E-409C-BE32-E72D297353CC}">
              <c16:uniqueId val="{00000006-65C7-48C5-A1AF-F777337B23D2}"/>
            </c:ext>
          </c:extLst>
        </c:ser>
        <c:dLbls>
          <c:showLegendKey val="0"/>
          <c:showVal val="0"/>
          <c:showCatName val="0"/>
          <c:showSerName val="0"/>
          <c:showPercent val="0"/>
          <c:showBubbleSize val="0"/>
        </c:dLbls>
        <c:gapWidth val="219"/>
        <c:overlap val="-27"/>
        <c:axId val="1937136432"/>
        <c:axId val="1937140176"/>
      </c:barChart>
      <c:catAx>
        <c:axId val="1937136432"/>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40176"/>
        <c:crosses val="autoZero"/>
        <c:auto val="1"/>
        <c:lblAlgn val="ctr"/>
        <c:lblOffset val="100"/>
        <c:noMultiLvlLbl val="0"/>
      </c:catAx>
      <c:valAx>
        <c:axId val="1937140176"/>
        <c:scaling>
          <c:orientation val="minMax"/>
        </c:scaling>
        <c:delete val="0"/>
        <c:axPos val="l"/>
        <c:majorGridlines>
          <c:spPr>
            <a:ln w="9525" cap="flat" cmpd="sng" algn="ctr">
              <a:solidFill>
                <a:srgbClr val="C2C2C2">
                  <a:alpha val="92000"/>
                </a:srgb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4.402515650596483E-3"/>
              <c:y val="0.3179729034115519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364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NSF Underrepresented Minorities </a:t>
            </a:r>
          </a:p>
          <a:p>
            <a:pPr>
              <a:defRPr sz="2000" b="1"/>
            </a:pPr>
            <a:r>
              <a:rPr lang="en-US"/>
              <a:t>Applied</a:t>
            </a:r>
            <a:r>
              <a:rPr lang="en-US" baseline="0"/>
              <a:t> Engineering</a:t>
            </a:r>
            <a:r>
              <a:rPr lang="en-US"/>
              <a:t> Sciences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AESData!$F$4</c:f>
              <c:strCache>
                <c:ptCount val="1"/>
                <c:pt idx="0">
                  <c:v>NSF Underrepresented Students</c:v>
                </c:pt>
              </c:strCache>
            </c:strRef>
          </c:tx>
          <c:spPr>
            <a:solidFill>
              <a:srgbClr val="9A8DFB"/>
            </a:solidFill>
            <a:ln>
              <a:noFill/>
            </a:ln>
            <a:effectLst/>
          </c:spPr>
          <c:invertIfNegative val="0"/>
          <c:dLbls>
            <c:dLbl>
              <c:idx val="0"/>
              <c:tx>
                <c:rich>
                  <a:bodyPr/>
                  <a:lstStyle/>
                  <a:p>
                    <a:fld id="{3068CA9B-8D73-4493-AF97-8E7F980D9BF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CB0-4D43-819B-82DD46199502}"/>
                </c:ext>
              </c:extLst>
            </c:dLbl>
            <c:dLbl>
              <c:idx val="1"/>
              <c:tx>
                <c:rich>
                  <a:bodyPr/>
                  <a:lstStyle/>
                  <a:p>
                    <a:fld id="{02DD93B8-9E60-4E2E-8328-AB41201D21B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CB0-4D43-819B-82DD46199502}"/>
                </c:ext>
              </c:extLst>
            </c:dLbl>
            <c:dLbl>
              <c:idx val="2"/>
              <c:tx>
                <c:rich>
                  <a:bodyPr/>
                  <a:lstStyle/>
                  <a:p>
                    <a:fld id="{BD0DED2E-26F0-4025-89C4-F6C584BEB75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CB0-4D43-819B-82DD46199502}"/>
                </c:ext>
              </c:extLst>
            </c:dLbl>
            <c:dLbl>
              <c:idx val="3"/>
              <c:tx>
                <c:rich>
                  <a:bodyPr/>
                  <a:lstStyle/>
                  <a:p>
                    <a:fld id="{E83384BE-266E-48B6-9327-A7F25A0DADB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B0-4D43-819B-82DD46199502}"/>
                </c:ext>
              </c:extLst>
            </c:dLbl>
            <c:dLbl>
              <c:idx val="4"/>
              <c:tx>
                <c:rich>
                  <a:bodyPr/>
                  <a:lstStyle/>
                  <a:p>
                    <a:fld id="{3B9E3AF9-17D9-4149-BB60-0F786797AB6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CB0-4D43-819B-82DD46199502}"/>
                </c:ext>
              </c:extLst>
            </c:dLbl>
            <c:dLbl>
              <c:idx val="5"/>
              <c:tx>
                <c:rich>
                  <a:bodyPr/>
                  <a:lstStyle/>
                  <a:p>
                    <a:fld id="{C86F97FE-DC1E-4EE9-800F-9FB16AA7C31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CB0-4D43-819B-82DD46199502}"/>
                </c:ext>
              </c:extLst>
            </c:dLbl>
            <c:dLbl>
              <c:idx val="6"/>
              <c:tx>
                <c:rich>
                  <a:bodyPr/>
                  <a:lstStyle/>
                  <a:p>
                    <a:fld id="{74906FD9-E856-47E2-ACA0-7AF2D7C4222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80B-4BF4-99EA-5705467713FD}"/>
                </c:ext>
              </c:extLst>
            </c:dLbl>
            <c:dLbl>
              <c:idx val="7"/>
              <c:tx>
                <c:rich>
                  <a:bodyPr/>
                  <a:lstStyle/>
                  <a:p>
                    <a:fld id="{34873BC1-F8F0-48FE-B933-690B348808B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4ED-40C2-810E-691F13B5A743}"/>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AESData!$C$5:$C$12</c:f>
              <c:numCache>
                <c:formatCode>General</c:formatCode>
                <c:ptCount val="8"/>
                <c:pt idx="0">
                  <c:v>2017</c:v>
                </c:pt>
                <c:pt idx="1">
                  <c:v>2018</c:v>
                </c:pt>
                <c:pt idx="2">
                  <c:v>2019</c:v>
                </c:pt>
                <c:pt idx="3">
                  <c:v>2020</c:v>
                </c:pt>
                <c:pt idx="4">
                  <c:v>2021</c:v>
                </c:pt>
                <c:pt idx="5">
                  <c:v>2022</c:v>
                </c:pt>
                <c:pt idx="6">
                  <c:v>2023</c:v>
                </c:pt>
                <c:pt idx="7">
                  <c:v>2024</c:v>
                </c:pt>
              </c:numCache>
            </c:numRef>
          </c:cat>
          <c:val>
            <c:numRef>
              <c:f>AESData!$F$5:$F$12</c:f>
              <c:numCache>
                <c:formatCode>General</c:formatCode>
                <c:ptCount val="8"/>
                <c:pt idx="0">
                  <c:v>34</c:v>
                </c:pt>
                <c:pt idx="1">
                  <c:v>30</c:v>
                </c:pt>
                <c:pt idx="2">
                  <c:v>33</c:v>
                </c:pt>
                <c:pt idx="3">
                  <c:v>25</c:v>
                </c:pt>
                <c:pt idx="4">
                  <c:v>32</c:v>
                </c:pt>
                <c:pt idx="5">
                  <c:v>34</c:v>
                </c:pt>
                <c:pt idx="6">
                  <c:v>34</c:v>
                </c:pt>
                <c:pt idx="7">
                  <c:v>27</c:v>
                </c:pt>
              </c:numCache>
            </c:numRef>
          </c:val>
          <c:extLst>
            <c:ext xmlns:c15="http://schemas.microsoft.com/office/drawing/2012/chart" uri="{02D57815-91ED-43cb-92C2-25804820EDAC}">
              <c15:datalabelsRange>
                <c15:f>AESData!$E$16:$E$23</c15:f>
                <c15:dlblRangeCache>
                  <c:ptCount val="8"/>
                  <c:pt idx="0">
                    <c:v>9%</c:v>
                  </c:pt>
                  <c:pt idx="1">
                    <c:v>8%</c:v>
                  </c:pt>
                  <c:pt idx="2">
                    <c:v>8%</c:v>
                  </c:pt>
                  <c:pt idx="3">
                    <c:v>7%</c:v>
                  </c:pt>
                  <c:pt idx="4">
                    <c:v>9%</c:v>
                  </c:pt>
                  <c:pt idx="5">
                    <c:v>11%</c:v>
                  </c:pt>
                  <c:pt idx="6">
                    <c:v>11%</c:v>
                  </c:pt>
                  <c:pt idx="7">
                    <c:v>9%</c:v>
                  </c:pt>
                </c15:dlblRangeCache>
              </c15:datalabelsRange>
            </c:ext>
            <c:ext xmlns:c16="http://schemas.microsoft.com/office/drawing/2014/chart" uri="{C3380CC4-5D6E-409C-BE32-E72D297353CC}">
              <c16:uniqueId val="{00000006-8CB0-4D43-819B-82DD46199502}"/>
            </c:ext>
          </c:extLst>
        </c:ser>
        <c:dLbls>
          <c:dLblPos val="outEnd"/>
          <c:showLegendKey val="0"/>
          <c:showVal val="1"/>
          <c:showCatName val="0"/>
          <c:showSerName val="0"/>
          <c:showPercent val="0"/>
          <c:showBubbleSize val="0"/>
        </c:dLbls>
        <c:gapWidth val="219"/>
        <c:overlap val="-27"/>
        <c:axId val="1937133936"/>
        <c:axId val="1937139344"/>
      </c:barChart>
      <c:catAx>
        <c:axId val="1937133936"/>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39344"/>
        <c:crosses val="autoZero"/>
        <c:auto val="1"/>
        <c:lblAlgn val="ctr"/>
        <c:lblOffset val="100"/>
        <c:noMultiLvlLbl val="0"/>
      </c:catAx>
      <c:valAx>
        <c:axId val="1937139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33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Electrical/Computer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144842071595073"/>
          <c:y val="9.7544625741264837E-2"/>
          <c:w val="0.85947401146479785"/>
          <c:h val="0.76648063341746786"/>
        </c:manualLayout>
      </c:layout>
      <c:barChart>
        <c:barDir val="col"/>
        <c:grouping val="clustered"/>
        <c:varyColors val="0"/>
        <c:ser>
          <c:idx val="0"/>
          <c:order val="0"/>
          <c:tx>
            <c:v>Total Number of Electrical Engineering Students</c:v>
          </c:tx>
          <c:spPr>
            <a:solidFill>
              <a:srgbClr val="626262"/>
            </a:solidFill>
            <a:ln>
              <a:solidFill>
                <a:schemeClr val="tx2"/>
              </a:solidFill>
            </a:ln>
            <a:effectLst/>
          </c:spPr>
          <c:invertIfNegative val="0"/>
          <c:cat>
            <c:numRef>
              <c:f>'EE&amp;CEData'!$C$4:$C$11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'EE&amp;CEData'!$D$4:$D$11</c:f>
              <c:numCache>
                <c:formatCode>General</c:formatCode>
                <c:ptCount val="8"/>
                <c:pt idx="0">
                  <c:v>787</c:v>
                </c:pt>
                <c:pt idx="1">
                  <c:v>808</c:v>
                </c:pt>
                <c:pt idx="2">
                  <c:v>801</c:v>
                </c:pt>
                <c:pt idx="3">
                  <c:v>808</c:v>
                </c:pt>
                <c:pt idx="4">
                  <c:v>813</c:v>
                </c:pt>
                <c:pt idx="5">
                  <c:v>828</c:v>
                </c:pt>
                <c:pt idx="6">
                  <c:v>863</c:v>
                </c:pt>
                <c:pt idx="7">
                  <c:v>935</c:v>
                </c:pt>
              </c:numCache>
            </c:numRef>
          </c:val>
          <c:extLst>
            <c:ext xmlns:c16="http://schemas.microsoft.com/office/drawing/2014/chart" uri="{C3380CC4-5D6E-409C-BE32-E72D297353CC}">
              <c16:uniqueId val="{00000000-7B61-4FAD-85AC-E57550253E1A}"/>
            </c:ext>
          </c:extLst>
        </c:ser>
        <c:dLbls>
          <c:showLegendKey val="0"/>
          <c:showVal val="0"/>
          <c:showCatName val="0"/>
          <c:showSerName val="0"/>
          <c:showPercent val="0"/>
          <c:showBubbleSize val="0"/>
        </c:dLbls>
        <c:gapWidth val="219"/>
        <c:overlap val="-27"/>
        <c:axId val="1030934815"/>
        <c:axId val="1030935231"/>
      </c:barChart>
      <c:catAx>
        <c:axId val="1030934815"/>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030935231"/>
        <c:crosses val="autoZero"/>
        <c:auto val="1"/>
        <c:lblAlgn val="ctr"/>
        <c:lblOffset val="100"/>
        <c:noMultiLvlLbl val="0"/>
      </c:catAx>
      <c:valAx>
        <c:axId val="1030935231"/>
        <c:scaling>
          <c:orientation val="minMax"/>
          <c:min val="60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1.0272536518058461E-2"/>
              <c:y val="0.3179729034115519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03093481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Female Electrical/Computer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 Electrical Engineering Students</c:v>
          </c:tx>
          <c:spPr>
            <a:solidFill>
              <a:srgbClr val="626262"/>
            </a:solidFill>
            <a:ln>
              <a:solidFill>
                <a:srgbClr val="626262"/>
              </a:solidFill>
            </a:ln>
            <a:effectLst/>
          </c:spPr>
          <c:invertIfNegative val="0"/>
          <c:dLbls>
            <c:dLbl>
              <c:idx val="0"/>
              <c:tx>
                <c:rich>
                  <a:bodyPr/>
                  <a:lstStyle/>
                  <a:p>
                    <a:fld id="{EDE8DF0F-8C55-4B05-B4B6-DADB32CF1D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AD1D-4DEF-96E1-2929DE21C477}"/>
                </c:ext>
              </c:extLst>
            </c:dLbl>
            <c:dLbl>
              <c:idx val="1"/>
              <c:tx>
                <c:rich>
                  <a:bodyPr/>
                  <a:lstStyle/>
                  <a:p>
                    <a:fld id="{080A93DF-EA53-4B5D-9685-321720C5A0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D1D-4DEF-96E1-2929DE21C477}"/>
                </c:ext>
              </c:extLst>
            </c:dLbl>
            <c:dLbl>
              <c:idx val="2"/>
              <c:tx>
                <c:rich>
                  <a:bodyPr/>
                  <a:lstStyle/>
                  <a:p>
                    <a:fld id="{8B8EB9D1-13EA-4723-AEF5-558568D026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D1D-4DEF-96E1-2929DE21C477}"/>
                </c:ext>
              </c:extLst>
            </c:dLbl>
            <c:dLbl>
              <c:idx val="3"/>
              <c:tx>
                <c:rich>
                  <a:bodyPr/>
                  <a:lstStyle/>
                  <a:p>
                    <a:fld id="{7324D58D-8262-44E7-BDC0-15CAADC13A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D1D-4DEF-96E1-2929DE21C477}"/>
                </c:ext>
              </c:extLst>
            </c:dLbl>
            <c:dLbl>
              <c:idx val="4"/>
              <c:tx>
                <c:rich>
                  <a:bodyPr/>
                  <a:lstStyle/>
                  <a:p>
                    <a:fld id="{FFCD6677-C9F7-4DA5-B3D0-E0458A320B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D1D-4DEF-96E1-2929DE21C477}"/>
                </c:ext>
              </c:extLst>
            </c:dLbl>
            <c:dLbl>
              <c:idx val="5"/>
              <c:tx>
                <c:rich>
                  <a:bodyPr/>
                  <a:lstStyle/>
                  <a:p>
                    <a:fld id="{ADCF8E22-6D31-44F0-BA18-BC572DDA5A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D1D-4DEF-96E1-2929DE21C477}"/>
                </c:ext>
              </c:extLst>
            </c:dLbl>
            <c:dLbl>
              <c:idx val="6"/>
              <c:tx>
                <c:rich>
                  <a:bodyPr/>
                  <a:lstStyle/>
                  <a:p>
                    <a:fld id="{8B032F8D-9CCD-4E39-9AE7-993A5B88A12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2BA-4CBD-ACAF-E6DFDD891ED0}"/>
                </c:ext>
              </c:extLst>
            </c:dLbl>
            <c:dLbl>
              <c:idx val="7"/>
              <c:tx>
                <c:rich>
                  <a:bodyPr/>
                  <a:lstStyle/>
                  <a:p>
                    <a:fld id="{3498A487-9D40-490E-92D4-733B5BBF04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BA7-4FCD-B04A-1735DE5E34F5}"/>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'EE&amp;CEData'!$C$4:$C$11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'EE&amp;CEData'!$E$4:$E$11</c:f>
              <c:numCache>
                <c:formatCode>General</c:formatCode>
                <c:ptCount val="8"/>
                <c:pt idx="0">
                  <c:v>76</c:v>
                </c:pt>
                <c:pt idx="1">
                  <c:v>106</c:v>
                </c:pt>
                <c:pt idx="2">
                  <c:v>97</c:v>
                </c:pt>
                <c:pt idx="3">
                  <c:v>100</c:v>
                </c:pt>
                <c:pt idx="4">
                  <c:v>98</c:v>
                </c:pt>
                <c:pt idx="5">
                  <c:v>97</c:v>
                </c:pt>
                <c:pt idx="6">
                  <c:v>115</c:v>
                </c:pt>
                <c:pt idx="7">
                  <c:v>131</c:v>
                </c:pt>
              </c:numCache>
            </c:numRef>
          </c:val>
          <c:extLst>
            <c:ext xmlns:c15="http://schemas.microsoft.com/office/drawing/2012/chart" uri="{02D57815-91ED-43cb-92C2-25804820EDAC}">
              <c15:datalabelsRange>
                <c15:f>'EE&amp;CEData'!$D$15:$D$22</c15:f>
                <c15:dlblRangeCache>
                  <c:ptCount val="8"/>
                  <c:pt idx="0">
                    <c:v>10%</c:v>
                  </c:pt>
                  <c:pt idx="1">
                    <c:v>13%</c:v>
                  </c:pt>
                  <c:pt idx="2">
                    <c:v>12%</c:v>
                  </c:pt>
                  <c:pt idx="3">
                    <c:v>12%</c:v>
                  </c:pt>
                  <c:pt idx="4">
                    <c:v>12%</c:v>
                  </c:pt>
                  <c:pt idx="5">
                    <c:v>12%</c:v>
                  </c:pt>
                  <c:pt idx="6">
                    <c:v>13%</c:v>
                  </c:pt>
                  <c:pt idx="7">
                    <c:v>14%</c:v>
                  </c:pt>
                </c15:dlblRangeCache>
              </c15:datalabelsRange>
            </c:ext>
            <c:ext xmlns:c16="http://schemas.microsoft.com/office/drawing/2014/chart" uri="{C3380CC4-5D6E-409C-BE32-E72D297353CC}">
              <c16:uniqueId val="{00000006-AD1D-4DEF-96E1-2929DE21C477}"/>
            </c:ext>
          </c:extLst>
        </c:ser>
        <c:dLbls>
          <c:showLegendKey val="0"/>
          <c:showVal val="0"/>
          <c:showCatName val="0"/>
          <c:showSerName val="0"/>
          <c:showPercent val="0"/>
          <c:showBubbleSize val="0"/>
        </c:dLbls>
        <c:gapWidth val="219"/>
        <c:overlap val="-27"/>
        <c:axId val="1237695087"/>
        <c:axId val="1237705903"/>
      </c:barChart>
      <c:catAx>
        <c:axId val="1237695087"/>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237705903"/>
        <c:crosses val="autoZero"/>
        <c:auto val="1"/>
        <c:lblAlgn val="ctr"/>
        <c:lblOffset val="100"/>
        <c:noMultiLvlLbl val="0"/>
      </c:catAx>
      <c:valAx>
        <c:axId val="1237705903"/>
        <c:scaling>
          <c:orientation val="minMax"/>
          <c:max val="140"/>
          <c:min val="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237695087"/>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Number of NSF Underrepresented</a:t>
            </a:r>
            <a:r>
              <a:rPr lang="en-US" baseline="0"/>
              <a:t> Minorities - All</a:t>
            </a:r>
            <a:r>
              <a:rPr lang="en-US"/>
              <a:t> Engineering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URM- NSF</c:v>
          </c:tx>
          <c:spPr>
            <a:solidFill>
              <a:schemeClr val="accent1"/>
            </a:solidFill>
            <a:ln>
              <a:noFill/>
            </a:ln>
            <a:effectLst/>
          </c:spPr>
          <c:invertIfNegative val="0"/>
          <c:dLbls>
            <c:dLbl>
              <c:idx val="0"/>
              <c:tx>
                <c:rich>
                  <a:bodyPr/>
                  <a:lstStyle/>
                  <a:p>
                    <a:fld id="{250434C7-AD87-47BE-8499-16FF70021D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F08-462D-A56A-A6CC77CD67A7}"/>
                </c:ext>
              </c:extLst>
            </c:dLbl>
            <c:dLbl>
              <c:idx val="1"/>
              <c:tx>
                <c:rich>
                  <a:bodyPr/>
                  <a:lstStyle/>
                  <a:p>
                    <a:fld id="{D9D787A3-90E6-4A3F-9953-6FC4874720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F08-462D-A56A-A6CC77CD67A7}"/>
                </c:ext>
              </c:extLst>
            </c:dLbl>
            <c:dLbl>
              <c:idx val="2"/>
              <c:tx>
                <c:rich>
                  <a:bodyPr/>
                  <a:lstStyle/>
                  <a:p>
                    <a:fld id="{440C4105-5D60-4F9C-B9AB-C07489E35F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F08-462D-A56A-A6CC77CD67A7}"/>
                </c:ext>
              </c:extLst>
            </c:dLbl>
            <c:dLbl>
              <c:idx val="3"/>
              <c:tx>
                <c:rich>
                  <a:bodyPr/>
                  <a:lstStyle/>
                  <a:p>
                    <a:fld id="{6D896179-B17F-48FC-B667-2CF952DD73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F08-462D-A56A-A6CC77CD67A7}"/>
                </c:ext>
              </c:extLst>
            </c:dLbl>
            <c:dLbl>
              <c:idx val="4"/>
              <c:tx>
                <c:rich>
                  <a:bodyPr/>
                  <a:lstStyle/>
                  <a:p>
                    <a:fld id="{2CEB7DC5-6E4C-48B0-AE7B-FAE4EB19D8A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F08-462D-A56A-A6CC77CD67A7}"/>
                </c:ext>
              </c:extLst>
            </c:dLbl>
            <c:dLbl>
              <c:idx val="5"/>
              <c:tx>
                <c:rich>
                  <a:bodyPr/>
                  <a:lstStyle/>
                  <a:p>
                    <a:fld id="{C5995CFF-A947-4F9E-B8FC-F0816F2809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F08-462D-A56A-A6CC77CD67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'All College'!$O$1:$T$1</c:f>
              <c:numCache>
                <c:formatCode>General</c:formatCode>
                <c:ptCount val="6"/>
                <c:pt idx="0">
                  <c:v>2017</c:v>
                </c:pt>
                <c:pt idx="1">
                  <c:v>2018</c:v>
                </c:pt>
                <c:pt idx="2">
                  <c:v>2019</c:v>
                </c:pt>
                <c:pt idx="3">
                  <c:v>2020</c:v>
                </c:pt>
                <c:pt idx="4">
                  <c:v>2021</c:v>
                </c:pt>
                <c:pt idx="5">
                  <c:v>2022</c:v>
                </c:pt>
              </c:numCache>
            </c:numRef>
          </c:cat>
          <c:val>
            <c:numRef>
              <c:f>'All College'!$O$17:$T$17</c:f>
              <c:numCache>
                <c:formatCode>General</c:formatCode>
                <c:ptCount val="6"/>
                <c:pt idx="0">
                  <c:v>459</c:v>
                </c:pt>
                <c:pt idx="1">
                  <c:v>504</c:v>
                </c:pt>
                <c:pt idx="2">
                  <c:v>523</c:v>
                </c:pt>
                <c:pt idx="3">
                  <c:v>543</c:v>
                </c:pt>
                <c:pt idx="4">
                  <c:v>598</c:v>
                </c:pt>
                <c:pt idx="5">
                  <c:v>619</c:v>
                </c:pt>
              </c:numCache>
            </c:numRef>
          </c:val>
          <c:extLst>
            <c:ext xmlns:c15="http://schemas.microsoft.com/office/drawing/2012/chart" uri="{02D57815-91ED-43cb-92C2-25804820EDAC}">
              <c15:datalabelsRange>
                <c15:f>'All College'!$O$20:$T$20</c15:f>
                <c15:dlblRangeCache>
                  <c:ptCount val="6"/>
                  <c:pt idx="0">
                    <c:v>8%</c:v>
                  </c:pt>
                  <c:pt idx="1">
                    <c:v>9%</c:v>
                  </c:pt>
                  <c:pt idx="2">
                    <c:v>9%</c:v>
                  </c:pt>
                  <c:pt idx="3">
                    <c:v>10%</c:v>
                  </c:pt>
                  <c:pt idx="4">
                    <c:v>11%</c:v>
                  </c:pt>
                  <c:pt idx="5">
                    <c:v>10%</c:v>
                  </c:pt>
                </c15:dlblRangeCache>
              </c15:datalabelsRange>
            </c:ext>
            <c:ext xmlns:c16="http://schemas.microsoft.com/office/drawing/2014/chart" uri="{C3380CC4-5D6E-409C-BE32-E72D297353CC}">
              <c16:uniqueId val="{00000007-BF08-462D-A56A-A6CC77CD67A7}"/>
            </c:ext>
          </c:extLst>
        </c:ser>
        <c:dLbls>
          <c:showLegendKey val="0"/>
          <c:showVal val="0"/>
          <c:showCatName val="0"/>
          <c:showSerName val="0"/>
          <c:showPercent val="0"/>
          <c:showBubbleSize val="0"/>
        </c:dLbls>
        <c:gapWidth val="219"/>
        <c:overlap val="-27"/>
        <c:axId val="515613904"/>
        <c:axId val="439508976"/>
        <c:extLst/>
      </c:barChart>
      <c:dateAx>
        <c:axId val="51561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508976"/>
        <c:crosses val="autoZero"/>
        <c:auto val="0"/>
        <c:lblOffset val="100"/>
        <c:baseTimeUnit val="days"/>
      </c:dateAx>
      <c:valAx>
        <c:axId val="439508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561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NSF Underrepresented </a:t>
            </a:r>
            <a:r>
              <a:rPr lang="en-US" sz="2000" b="1" i="0" u="none" strike="noStrike" baseline="0">
                <a:effectLst/>
              </a:rPr>
              <a:t>Minorities -</a:t>
            </a:r>
            <a:r>
              <a:rPr lang="en-US" sz="2000" b="1" i="0" baseline="0"/>
              <a:t>Electrical/Computer Engineering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NSF Underrepresented Electrical EngineeringStudents</c:v>
          </c:tx>
          <c:spPr>
            <a:solidFill>
              <a:srgbClr val="626262"/>
            </a:solidFill>
            <a:ln>
              <a:solidFill>
                <a:srgbClr val="626262"/>
              </a:solidFill>
            </a:ln>
            <a:effectLst/>
          </c:spPr>
          <c:invertIfNegative val="0"/>
          <c:dLbls>
            <c:dLbl>
              <c:idx val="0"/>
              <c:tx>
                <c:rich>
                  <a:bodyPr/>
                  <a:lstStyle/>
                  <a:p>
                    <a:fld id="{48AC5A79-13EA-49D4-86BA-0A6219EBB6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DB2-4151-8AFC-7D6B3109536A}"/>
                </c:ext>
              </c:extLst>
            </c:dLbl>
            <c:dLbl>
              <c:idx val="1"/>
              <c:tx>
                <c:rich>
                  <a:bodyPr/>
                  <a:lstStyle/>
                  <a:p>
                    <a:fld id="{C5F931B7-8053-477B-A28F-4AEE0E3D45B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DB2-4151-8AFC-7D6B3109536A}"/>
                </c:ext>
              </c:extLst>
            </c:dLbl>
            <c:dLbl>
              <c:idx val="2"/>
              <c:tx>
                <c:rich>
                  <a:bodyPr/>
                  <a:lstStyle/>
                  <a:p>
                    <a:fld id="{E1CFA161-1546-47A5-8496-26C85BF8E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DB2-4151-8AFC-7D6B3109536A}"/>
                </c:ext>
              </c:extLst>
            </c:dLbl>
            <c:dLbl>
              <c:idx val="3"/>
              <c:tx>
                <c:rich>
                  <a:bodyPr/>
                  <a:lstStyle/>
                  <a:p>
                    <a:fld id="{8EBEDFBF-3ADE-4DB3-990F-D67F7EEA7A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DB2-4151-8AFC-7D6B3109536A}"/>
                </c:ext>
              </c:extLst>
            </c:dLbl>
            <c:dLbl>
              <c:idx val="4"/>
              <c:tx>
                <c:rich>
                  <a:bodyPr/>
                  <a:lstStyle/>
                  <a:p>
                    <a:fld id="{8C52C50C-18EF-423C-81B5-883BD5400E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DB2-4151-8AFC-7D6B3109536A}"/>
                </c:ext>
              </c:extLst>
            </c:dLbl>
            <c:dLbl>
              <c:idx val="5"/>
              <c:tx>
                <c:rich>
                  <a:bodyPr/>
                  <a:lstStyle/>
                  <a:p>
                    <a:fld id="{AACC675F-0C53-48FC-BE07-63998D1040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DB2-4151-8AFC-7D6B3109536A}"/>
                </c:ext>
              </c:extLst>
            </c:dLbl>
            <c:dLbl>
              <c:idx val="6"/>
              <c:tx>
                <c:rich>
                  <a:bodyPr/>
                  <a:lstStyle/>
                  <a:p>
                    <a:fld id="{5CF34096-5FAC-4138-B823-49BBD880A0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053-4C29-B770-93DFE8BACF91}"/>
                </c:ext>
              </c:extLst>
            </c:dLbl>
            <c:dLbl>
              <c:idx val="7"/>
              <c:tx>
                <c:rich>
                  <a:bodyPr/>
                  <a:lstStyle/>
                  <a:p>
                    <a:fld id="{952F0D83-2413-432C-BC8F-B8C3BA9BFE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BE8-4CA9-A2EB-26217A048D2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'EE&amp;CEData'!$C$4:$C$11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'EE&amp;CEData'!$F$4:$F$11</c:f>
              <c:numCache>
                <c:formatCode>General</c:formatCode>
                <c:ptCount val="8"/>
                <c:pt idx="0">
                  <c:v>99</c:v>
                </c:pt>
                <c:pt idx="1">
                  <c:v>96</c:v>
                </c:pt>
                <c:pt idx="2">
                  <c:v>91</c:v>
                </c:pt>
                <c:pt idx="3">
                  <c:v>98</c:v>
                </c:pt>
                <c:pt idx="4">
                  <c:v>105</c:v>
                </c:pt>
                <c:pt idx="5">
                  <c:v>103</c:v>
                </c:pt>
                <c:pt idx="6">
                  <c:v>111</c:v>
                </c:pt>
                <c:pt idx="7">
                  <c:v>124</c:v>
                </c:pt>
              </c:numCache>
            </c:numRef>
          </c:val>
          <c:extLst>
            <c:ext xmlns:c15="http://schemas.microsoft.com/office/drawing/2012/chart" uri="{02D57815-91ED-43cb-92C2-25804820EDAC}">
              <c15:datalabelsRange>
                <c15:f>'EE&amp;CEData'!$E$15:$E$22</c15:f>
                <c15:dlblRangeCache>
                  <c:ptCount val="8"/>
                  <c:pt idx="0">
                    <c:v>13%</c:v>
                  </c:pt>
                  <c:pt idx="1">
                    <c:v>12%</c:v>
                  </c:pt>
                  <c:pt idx="2">
                    <c:v>11%</c:v>
                  </c:pt>
                  <c:pt idx="3">
                    <c:v>12%</c:v>
                  </c:pt>
                  <c:pt idx="4">
                    <c:v>13%</c:v>
                  </c:pt>
                  <c:pt idx="5">
                    <c:v>12%</c:v>
                  </c:pt>
                  <c:pt idx="6">
                    <c:v>13%</c:v>
                  </c:pt>
                  <c:pt idx="7">
                    <c:v>13%</c:v>
                  </c:pt>
                </c15:dlblRangeCache>
              </c15:datalabelsRange>
            </c:ext>
            <c:ext xmlns:c16="http://schemas.microsoft.com/office/drawing/2014/chart" uri="{C3380CC4-5D6E-409C-BE32-E72D297353CC}">
              <c16:uniqueId val="{00000006-8DB2-4151-8AFC-7D6B3109536A}"/>
            </c:ext>
          </c:extLst>
        </c:ser>
        <c:dLbls>
          <c:showLegendKey val="0"/>
          <c:showVal val="0"/>
          <c:showCatName val="0"/>
          <c:showSerName val="0"/>
          <c:showPercent val="0"/>
          <c:showBubbleSize val="0"/>
        </c:dLbls>
        <c:gapWidth val="219"/>
        <c:overlap val="-27"/>
        <c:axId val="917556559"/>
        <c:axId val="917557807"/>
      </c:barChart>
      <c:catAx>
        <c:axId val="917556559"/>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17557807"/>
        <c:crosses val="autoZero"/>
        <c:auto val="1"/>
        <c:lblAlgn val="ctr"/>
        <c:lblOffset val="100"/>
        <c:noMultiLvlLbl val="0"/>
      </c:catAx>
      <c:valAx>
        <c:axId val="917557807"/>
        <c:scaling>
          <c:orientation val="minMax"/>
          <c:max val="140"/>
          <c:min val="0"/>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1755655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Computer Science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Computer Science Students+CSEData!$D$5:$D$10</c:v>
          </c:tx>
          <c:spPr>
            <a:solidFill>
              <a:srgbClr val="00467A"/>
            </a:solidFill>
            <a:ln>
              <a:solidFill>
                <a:srgbClr val="002060"/>
              </a:solidFill>
            </a:ln>
            <a:effectLst/>
          </c:spPr>
          <c:invertIfNegative val="0"/>
          <c:cat>
            <c:numRef>
              <c:f>CSEData!$C$5:$C$12</c:f>
              <c:numCache>
                <c:formatCode>General</c:formatCode>
                <c:ptCount val="8"/>
                <c:pt idx="0">
                  <c:v>2017</c:v>
                </c:pt>
                <c:pt idx="1">
                  <c:v>2018</c:v>
                </c:pt>
                <c:pt idx="2">
                  <c:v>2019</c:v>
                </c:pt>
                <c:pt idx="3">
                  <c:v>2020</c:v>
                </c:pt>
                <c:pt idx="4">
                  <c:v>2021</c:v>
                </c:pt>
                <c:pt idx="5">
                  <c:v>2022</c:v>
                </c:pt>
                <c:pt idx="6">
                  <c:v>2023</c:v>
                </c:pt>
                <c:pt idx="7">
                  <c:v>2024</c:v>
                </c:pt>
              </c:numCache>
            </c:numRef>
          </c:cat>
          <c:val>
            <c:numRef>
              <c:f>CSEData!$D$5:$D$12</c:f>
              <c:numCache>
                <c:formatCode>General</c:formatCode>
                <c:ptCount val="8"/>
                <c:pt idx="0">
                  <c:v>1207</c:v>
                </c:pt>
                <c:pt idx="1">
                  <c:v>1387</c:v>
                </c:pt>
                <c:pt idx="2">
                  <c:v>1526</c:v>
                </c:pt>
                <c:pt idx="3">
                  <c:v>1520</c:v>
                </c:pt>
                <c:pt idx="4">
                  <c:v>1689</c:v>
                </c:pt>
                <c:pt idx="5">
                  <c:v>1957</c:v>
                </c:pt>
                <c:pt idx="6">
                  <c:v>2255</c:v>
                </c:pt>
                <c:pt idx="7">
                  <c:v>2187</c:v>
                </c:pt>
              </c:numCache>
            </c:numRef>
          </c:val>
          <c:extLst>
            <c:ext xmlns:c16="http://schemas.microsoft.com/office/drawing/2014/chart" uri="{C3380CC4-5D6E-409C-BE32-E72D297353CC}">
              <c16:uniqueId val="{00000000-3C5E-4D35-AC81-4B79B2087E30}"/>
            </c:ext>
          </c:extLst>
        </c:ser>
        <c:dLbls>
          <c:showLegendKey val="0"/>
          <c:showVal val="0"/>
          <c:showCatName val="0"/>
          <c:showSerName val="0"/>
          <c:showPercent val="0"/>
          <c:showBubbleSize val="0"/>
        </c:dLbls>
        <c:gapWidth val="219"/>
        <c:overlap val="-27"/>
        <c:axId val="2034041952"/>
        <c:axId val="2034041120"/>
      </c:barChart>
      <c:catAx>
        <c:axId val="2034041952"/>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4041120"/>
        <c:crosses val="autoZero"/>
        <c:auto val="1"/>
        <c:lblAlgn val="ctr"/>
        <c:lblOffset val="100"/>
        <c:noMultiLvlLbl val="0"/>
      </c:catAx>
      <c:valAx>
        <c:axId val="2034041120"/>
        <c:scaling>
          <c:orientation val="minMax"/>
        </c:scaling>
        <c:delete val="0"/>
        <c:axPos val="l"/>
        <c:majorGridlines>
          <c:spPr>
            <a:ln w="9525" cap="flat" cmpd="sng" algn="ctr">
              <a:solidFill>
                <a:schemeClr val="tx1">
                  <a:alpha val="38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1.0272536518058461E-2"/>
              <c:y val="0.3220220717936684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2034041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Female Computer Science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Females</c:v>
          </c:tx>
          <c:spPr>
            <a:solidFill>
              <a:srgbClr val="29A3FF"/>
            </a:solidFill>
            <a:ln>
              <a:solidFill>
                <a:schemeClr val="accent1"/>
              </a:solidFill>
            </a:ln>
            <a:effectLst/>
          </c:spPr>
          <c:invertIfNegative val="0"/>
          <c:dLbls>
            <c:dLbl>
              <c:idx val="0"/>
              <c:tx>
                <c:rich>
                  <a:bodyPr/>
                  <a:lstStyle/>
                  <a:p>
                    <a:fld id="{161E6CE0-074A-4070-82B0-24874BE4DF5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C0B-4D67-A548-4BD1916A157C}"/>
                </c:ext>
              </c:extLst>
            </c:dLbl>
            <c:dLbl>
              <c:idx val="1"/>
              <c:tx>
                <c:rich>
                  <a:bodyPr/>
                  <a:lstStyle/>
                  <a:p>
                    <a:fld id="{771D0DFC-A927-4053-BDB9-5322D5D072E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C0B-4D67-A548-4BD1916A157C}"/>
                </c:ext>
              </c:extLst>
            </c:dLbl>
            <c:dLbl>
              <c:idx val="2"/>
              <c:tx>
                <c:rich>
                  <a:bodyPr/>
                  <a:lstStyle/>
                  <a:p>
                    <a:fld id="{68D46A46-A0D9-47CD-AA4B-3FB4FE689E1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C0B-4D67-A548-4BD1916A157C}"/>
                </c:ext>
              </c:extLst>
            </c:dLbl>
            <c:dLbl>
              <c:idx val="3"/>
              <c:tx>
                <c:rich>
                  <a:bodyPr/>
                  <a:lstStyle/>
                  <a:p>
                    <a:fld id="{C40C18AB-6EE4-49B8-986F-F631F99514A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C0B-4D67-A548-4BD1916A157C}"/>
                </c:ext>
              </c:extLst>
            </c:dLbl>
            <c:dLbl>
              <c:idx val="4"/>
              <c:tx>
                <c:rich>
                  <a:bodyPr/>
                  <a:lstStyle/>
                  <a:p>
                    <a:fld id="{F895329E-509C-48AD-A197-8BB2ACA7839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C0B-4D67-A548-4BD1916A157C}"/>
                </c:ext>
              </c:extLst>
            </c:dLbl>
            <c:dLbl>
              <c:idx val="5"/>
              <c:tx>
                <c:rich>
                  <a:bodyPr/>
                  <a:lstStyle/>
                  <a:p>
                    <a:fld id="{FD47EDB5-C291-44C1-B54F-FBABC92DAD6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C0B-4D67-A548-4BD1916A157C}"/>
                </c:ext>
              </c:extLst>
            </c:dLbl>
            <c:dLbl>
              <c:idx val="6"/>
              <c:tx>
                <c:rich>
                  <a:bodyPr/>
                  <a:lstStyle/>
                  <a:p>
                    <a:fld id="{792733C9-0532-430B-AC13-11CA6EBB94F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F1B-4C25-875C-12FD780DF4FC}"/>
                </c:ext>
              </c:extLst>
            </c:dLbl>
            <c:dLbl>
              <c:idx val="7"/>
              <c:tx>
                <c:rich>
                  <a:bodyPr/>
                  <a:lstStyle/>
                  <a:p>
                    <a:fld id="{DA63FE79-E17E-41EC-81BD-8DE4A9CA772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7B5-420A-A750-1CB54C7B0BD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CSEData!$C$5:$C$12</c:f>
              <c:numCache>
                <c:formatCode>General</c:formatCode>
                <c:ptCount val="8"/>
                <c:pt idx="0">
                  <c:v>2017</c:v>
                </c:pt>
                <c:pt idx="1">
                  <c:v>2018</c:v>
                </c:pt>
                <c:pt idx="2">
                  <c:v>2019</c:v>
                </c:pt>
                <c:pt idx="3">
                  <c:v>2020</c:v>
                </c:pt>
                <c:pt idx="4">
                  <c:v>2021</c:v>
                </c:pt>
                <c:pt idx="5">
                  <c:v>2022</c:v>
                </c:pt>
                <c:pt idx="6">
                  <c:v>2023</c:v>
                </c:pt>
                <c:pt idx="7">
                  <c:v>2024</c:v>
                </c:pt>
              </c:numCache>
            </c:numRef>
          </c:cat>
          <c:val>
            <c:numRef>
              <c:f>CSEData!$E$5:$E$12</c:f>
              <c:numCache>
                <c:formatCode>General</c:formatCode>
                <c:ptCount val="8"/>
                <c:pt idx="0">
                  <c:v>196</c:v>
                </c:pt>
                <c:pt idx="1">
                  <c:v>230</c:v>
                </c:pt>
                <c:pt idx="2">
                  <c:v>263</c:v>
                </c:pt>
                <c:pt idx="3">
                  <c:v>260</c:v>
                </c:pt>
                <c:pt idx="4">
                  <c:v>291</c:v>
                </c:pt>
                <c:pt idx="5">
                  <c:v>366</c:v>
                </c:pt>
                <c:pt idx="6">
                  <c:v>444</c:v>
                </c:pt>
                <c:pt idx="7">
                  <c:v>424</c:v>
                </c:pt>
              </c:numCache>
            </c:numRef>
          </c:val>
          <c:extLst>
            <c:ext xmlns:c15="http://schemas.microsoft.com/office/drawing/2012/chart" uri="{02D57815-91ED-43cb-92C2-25804820EDAC}">
              <c15:datalabelsRange>
                <c15:f>CSEData!$D$16:$D$23</c15:f>
                <c15:dlblRangeCache>
                  <c:ptCount val="8"/>
                  <c:pt idx="0">
                    <c:v>16%</c:v>
                  </c:pt>
                  <c:pt idx="1">
                    <c:v>17%</c:v>
                  </c:pt>
                  <c:pt idx="2">
                    <c:v>17%</c:v>
                  </c:pt>
                  <c:pt idx="3">
                    <c:v>17%</c:v>
                  </c:pt>
                  <c:pt idx="4">
                    <c:v>17%</c:v>
                  </c:pt>
                  <c:pt idx="5">
                    <c:v>19%</c:v>
                  </c:pt>
                  <c:pt idx="6">
                    <c:v>20%</c:v>
                  </c:pt>
                  <c:pt idx="7">
                    <c:v>19%</c:v>
                  </c:pt>
                </c15:dlblRangeCache>
              </c15:datalabelsRange>
            </c:ext>
            <c:ext xmlns:c16="http://schemas.microsoft.com/office/drawing/2014/chart" uri="{C3380CC4-5D6E-409C-BE32-E72D297353CC}">
              <c16:uniqueId val="{00000006-BC0B-4D67-A548-4BD1916A157C}"/>
            </c:ext>
          </c:extLst>
        </c:ser>
        <c:dLbls>
          <c:showLegendKey val="0"/>
          <c:showVal val="0"/>
          <c:showCatName val="0"/>
          <c:showSerName val="0"/>
          <c:showPercent val="0"/>
          <c:showBubbleSize val="0"/>
        </c:dLbls>
        <c:gapWidth val="219"/>
        <c:overlap val="-27"/>
        <c:axId val="1937136432"/>
        <c:axId val="1937140176"/>
      </c:barChart>
      <c:catAx>
        <c:axId val="1937136432"/>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40176"/>
        <c:crosses val="autoZero"/>
        <c:auto val="1"/>
        <c:lblAlgn val="ctr"/>
        <c:lblOffset val="100"/>
        <c:noMultiLvlLbl val="0"/>
      </c:catAx>
      <c:valAx>
        <c:axId val="1937140176"/>
        <c:scaling>
          <c:orientation val="minMax"/>
        </c:scaling>
        <c:delete val="0"/>
        <c:axPos val="l"/>
        <c:majorGridlines>
          <c:spPr>
            <a:ln w="9525" cap="flat" cmpd="sng" algn="ctr">
              <a:solidFill>
                <a:srgbClr val="C2C2C2">
                  <a:alpha val="92000"/>
                </a:srgb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layout>
            <c:manualLayout>
              <c:xMode val="edge"/>
              <c:yMode val="edge"/>
              <c:x val="4.402515650596483E-3"/>
              <c:y val="0.31797290341155193"/>
            </c:manualLayout>
          </c:layout>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364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a:t>Total Number of NSF Underrepresented Minorities Computer Science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CSEData!$F$4</c:f>
              <c:strCache>
                <c:ptCount val="1"/>
                <c:pt idx="0">
                  <c:v>NSF Underrepresented Students</c:v>
                </c:pt>
              </c:strCache>
            </c:strRef>
          </c:tx>
          <c:spPr>
            <a:solidFill>
              <a:srgbClr val="9A8DFB"/>
            </a:solidFill>
            <a:ln>
              <a:solidFill>
                <a:srgbClr val="9A8DFB"/>
              </a:solidFill>
            </a:ln>
            <a:effectLst/>
          </c:spPr>
          <c:invertIfNegative val="0"/>
          <c:dLbls>
            <c:dLbl>
              <c:idx val="0"/>
              <c:tx>
                <c:rich>
                  <a:bodyPr/>
                  <a:lstStyle/>
                  <a:p>
                    <a:fld id="{7AD1B95F-4C1E-4B3F-95C0-CB3EA338E00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D71-4D35-AA46-17EE2429B000}"/>
                </c:ext>
              </c:extLst>
            </c:dLbl>
            <c:dLbl>
              <c:idx val="1"/>
              <c:tx>
                <c:rich>
                  <a:bodyPr/>
                  <a:lstStyle/>
                  <a:p>
                    <a:fld id="{B1478288-DA4E-493B-ACA4-0A122E0FA3C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D71-4D35-AA46-17EE2429B000}"/>
                </c:ext>
              </c:extLst>
            </c:dLbl>
            <c:dLbl>
              <c:idx val="2"/>
              <c:tx>
                <c:rich>
                  <a:bodyPr/>
                  <a:lstStyle/>
                  <a:p>
                    <a:fld id="{152D495D-D3D1-49DF-BB28-C0D159E4E2C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D71-4D35-AA46-17EE2429B000}"/>
                </c:ext>
              </c:extLst>
            </c:dLbl>
            <c:dLbl>
              <c:idx val="3"/>
              <c:tx>
                <c:rich>
                  <a:bodyPr/>
                  <a:lstStyle/>
                  <a:p>
                    <a:fld id="{2760E875-2721-4BD9-9B3F-2E08BB98CFC9}"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D71-4D35-AA46-17EE2429B000}"/>
                </c:ext>
              </c:extLst>
            </c:dLbl>
            <c:dLbl>
              <c:idx val="4"/>
              <c:tx>
                <c:rich>
                  <a:bodyPr/>
                  <a:lstStyle/>
                  <a:p>
                    <a:fld id="{18ABEA70-EBAC-4BF5-9E54-434607FC81D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D71-4D35-AA46-17EE2429B000}"/>
                </c:ext>
              </c:extLst>
            </c:dLbl>
            <c:dLbl>
              <c:idx val="5"/>
              <c:tx>
                <c:rich>
                  <a:bodyPr/>
                  <a:lstStyle/>
                  <a:p>
                    <a:fld id="{97279EED-D23A-4DE7-8AC9-E062CBA873E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D71-4D35-AA46-17EE2429B000}"/>
                </c:ext>
              </c:extLst>
            </c:dLbl>
            <c:dLbl>
              <c:idx val="6"/>
              <c:tx>
                <c:rich>
                  <a:bodyPr/>
                  <a:lstStyle/>
                  <a:p>
                    <a:fld id="{4E96EC3E-1278-48C9-BE6C-876B7C6A3B1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83DA-4B4D-AD37-D9454D0C49EF}"/>
                </c:ext>
              </c:extLst>
            </c:dLbl>
            <c:dLbl>
              <c:idx val="7"/>
              <c:tx>
                <c:rich>
                  <a:bodyPr/>
                  <a:lstStyle/>
                  <a:p>
                    <a:fld id="{6C5E3EDC-5205-40AD-8862-2278664399B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529-452D-A20A-14E537D1F88D}"/>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CSEData!$C$5:$C$12</c:f>
              <c:numCache>
                <c:formatCode>General</c:formatCode>
                <c:ptCount val="8"/>
                <c:pt idx="0">
                  <c:v>2017</c:v>
                </c:pt>
                <c:pt idx="1">
                  <c:v>2018</c:v>
                </c:pt>
                <c:pt idx="2">
                  <c:v>2019</c:v>
                </c:pt>
                <c:pt idx="3">
                  <c:v>2020</c:v>
                </c:pt>
                <c:pt idx="4">
                  <c:v>2021</c:v>
                </c:pt>
                <c:pt idx="5">
                  <c:v>2022</c:v>
                </c:pt>
                <c:pt idx="6">
                  <c:v>2023</c:v>
                </c:pt>
                <c:pt idx="7">
                  <c:v>2024</c:v>
                </c:pt>
              </c:numCache>
            </c:numRef>
          </c:cat>
          <c:val>
            <c:numRef>
              <c:f>CSEData!$F$5:$F$12</c:f>
              <c:numCache>
                <c:formatCode>General</c:formatCode>
                <c:ptCount val="8"/>
                <c:pt idx="0">
                  <c:v>99</c:v>
                </c:pt>
                <c:pt idx="1">
                  <c:v>120</c:v>
                </c:pt>
                <c:pt idx="2">
                  <c:v>130</c:v>
                </c:pt>
                <c:pt idx="3">
                  <c:v>127</c:v>
                </c:pt>
                <c:pt idx="4">
                  <c:v>157</c:v>
                </c:pt>
                <c:pt idx="5">
                  <c:v>168</c:v>
                </c:pt>
                <c:pt idx="6">
                  <c:v>225</c:v>
                </c:pt>
                <c:pt idx="7">
                  <c:v>241</c:v>
                </c:pt>
              </c:numCache>
            </c:numRef>
          </c:val>
          <c:extLst>
            <c:ext xmlns:c15="http://schemas.microsoft.com/office/drawing/2012/chart" uri="{02D57815-91ED-43cb-92C2-25804820EDAC}">
              <c15:datalabelsRange>
                <c15:f>CSEData!$E$16:$E$23</c15:f>
                <c15:dlblRangeCache>
                  <c:ptCount val="8"/>
                  <c:pt idx="0">
                    <c:v>8%</c:v>
                  </c:pt>
                  <c:pt idx="1">
                    <c:v>9%</c:v>
                  </c:pt>
                  <c:pt idx="2">
                    <c:v>9%</c:v>
                  </c:pt>
                  <c:pt idx="3">
                    <c:v>8%</c:v>
                  </c:pt>
                  <c:pt idx="4">
                    <c:v>9%</c:v>
                  </c:pt>
                  <c:pt idx="5">
                    <c:v>9%</c:v>
                  </c:pt>
                  <c:pt idx="6">
                    <c:v>10%</c:v>
                  </c:pt>
                  <c:pt idx="7">
                    <c:v>11%</c:v>
                  </c:pt>
                </c15:dlblRangeCache>
              </c15:datalabelsRange>
            </c:ext>
            <c:ext xmlns:c16="http://schemas.microsoft.com/office/drawing/2014/chart" uri="{C3380CC4-5D6E-409C-BE32-E72D297353CC}">
              <c16:uniqueId val="{00000006-7D71-4D35-AA46-17EE2429B000}"/>
            </c:ext>
          </c:extLst>
        </c:ser>
        <c:dLbls>
          <c:dLblPos val="outEnd"/>
          <c:showLegendKey val="0"/>
          <c:showVal val="1"/>
          <c:showCatName val="0"/>
          <c:showSerName val="0"/>
          <c:showPercent val="0"/>
          <c:showBubbleSize val="0"/>
        </c:dLbls>
        <c:gapWidth val="219"/>
        <c:overlap val="-27"/>
        <c:axId val="1937133936"/>
        <c:axId val="1937139344"/>
      </c:barChart>
      <c:catAx>
        <c:axId val="1937133936"/>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39344"/>
        <c:crosses val="autoZero"/>
        <c:auto val="1"/>
        <c:lblAlgn val="ctr"/>
        <c:lblOffset val="100"/>
        <c:noMultiLvlLbl val="0"/>
      </c:catAx>
      <c:valAx>
        <c:axId val="1937139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937133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Computational Data Science Students</c:v>
          </c:tx>
          <c:spPr>
            <a:solidFill>
              <a:schemeClr val="accent1"/>
            </a:solidFill>
            <a:ln>
              <a:noFill/>
            </a:ln>
            <a:effectLst/>
          </c:spPr>
          <c:invertIfNegative val="0"/>
          <c:cat>
            <c:numRef>
              <c:f>CDSData!$C$4:$C$11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CDSData!$D$4:$D$11</c:f>
              <c:numCache>
                <c:formatCode>General</c:formatCode>
                <c:ptCount val="8"/>
                <c:pt idx="0">
                  <c:v>0</c:v>
                </c:pt>
                <c:pt idx="1">
                  <c:v>0</c:v>
                </c:pt>
                <c:pt idx="2">
                  <c:v>19</c:v>
                </c:pt>
                <c:pt idx="3">
                  <c:v>34</c:v>
                </c:pt>
                <c:pt idx="4">
                  <c:v>56</c:v>
                </c:pt>
                <c:pt idx="5">
                  <c:v>78</c:v>
                </c:pt>
                <c:pt idx="6">
                  <c:v>84</c:v>
                </c:pt>
                <c:pt idx="7">
                  <c:v>111</c:v>
                </c:pt>
              </c:numCache>
            </c:numRef>
          </c:val>
          <c:extLst>
            <c:ext xmlns:c16="http://schemas.microsoft.com/office/drawing/2014/chart" uri="{C3380CC4-5D6E-409C-BE32-E72D297353CC}">
              <c16:uniqueId val="{00000000-42DB-43A5-9AA8-49A1E6CA1940}"/>
            </c:ext>
          </c:extLst>
        </c:ser>
        <c:dLbls>
          <c:showLegendKey val="0"/>
          <c:showVal val="0"/>
          <c:showCatName val="0"/>
          <c:showSerName val="0"/>
          <c:showPercent val="0"/>
          <c:showBubbleSize val="0"/>
        </c:dLbls>
        <c:gapWidth val="219"/>
        <c:overlap val="-27"/>
        <c:axId val="724272527"/>
        <c:axId val="724285839"/>
      </c:barChart>
      <c:catAx>
        <c:axId val="724272527"/>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85839"/>
        <c:crosses val="autoZero"/>
        <c:auto val="1"/>
        <c:lblAlgn val="ctr"/>
        <c:lblOffset val="100"/>
        <c:noMultiLvlLbl val="0"/>
      </c:catAx>
      <c:valAx>
        <c:axId val="724285839"/>
        <c:scaling>
          <c:orientation val="minMax"/>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7252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Number of Female Computational Data Science Students</c:v>
          </c:tx>
          <c:spPr>
            <a:solidFill>
              <a:schemeClr val="accent1"/>
            </a:solidFill>
            <a:ln>
              <a:noFill/>
            </a:ln>
            <a:effectLst/>
          </c:spPr>
          <c:invertIfNegative val="0"/>
          <c:dLbls>
            <c:dLbl>
              <c:idx val="0"/>
              <c:tx>
                <c:rich>
                  <a:bodyPr/>
                  <a:lstStyle/>
                  <a:p>
                    <a:fld id="{00A5D5E3-3D6D-4826-8909-00967B483BB1}"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CC7-4E84-80DD-4C07A2F9AE2A}"/>
                </c:ext>
              </c:extLst>
            </c:dLbl>
            <c:dLbl>
              <c:idx val="1"/>
              <c:tx>
                <c:rich>
                  <a:bodyPr/>
                  <a:lstStyle/>
                  <a:p>
                    <a:fld id="{F22ED2CB-42C7-4199-879B-F06BB7EE6C07}"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CC7-4E84-80DD-4C07A2F9AE2A}"/>
                </c:ext>
              </c:extLst>
            </c:dLbl>
            <c:dLbl>
              <c:idx val="2"/>
              <c:tx>
                <c:rich>
                  <a:bodyPr/>
                  <a:lstStyle/>
                  <a:p>
                    <a:fld id="{9CBF4E8F-3709-43A9-832B-8A4AA695242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CC7-4E84-80DD-4C07A2F9AE2A}"/>
                </c:ext>
              </c:extLst>
            </c:dLbl>
            <c:dLbl>
              <c:idx val="3"/>
              <c:tx>
                <c:rich>
                  <a:bodyPr/>
                  <a:lstStyle/>
                  <a:p>
                    <a:fld id="{D9AF5CD4-5B35-44F2-8700-D15D5421604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CC7-4E84-80DD-4C07A2F9AE2A}"/>
                </c:ext>
              </c:extLst>
            </c:dLbl>
            <c:dLbl>
              <c:idx val="4"/>
              <c:tx>
                <c:rich>
                  <a:bodyPr/>
                  <a:lstStyle/>
                  <a:p>
                    <a:fld id="{459C92B5-0689-4273-9DC5-4B76CE0F87A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CC7-4E84-80DD-4C07A2F9AE2A}"/>
                </c:ext>
              </c:extLst>
            </c:dLbl>
            <c:dLbl>
              <c:idx val="5"/>
              <c:tx>
                <c:rich>
                  <a:bodyPr/>
                  <a:lstStyle/>
                  <a:p>
                    <a:fld id="{27499A9D-A964-451F-8C2D-D872A101C56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CC7-4E84-80DD-4C07A2F9AE2A}"/>
                </c:ext>
              </c:extLst>
            </c:dLbl>
            <c:dLbl>
              <c:idx val="6"/>
              <c:tx>
                <c:rich>
                  <a:bodyPr/>
                  <a:lstStyle/>
                  <a:p>
                    <a:fld id="{A7D136F5-EFDB-49B6-90C7-11342650DC62}"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65E6-4F2B-9C3B-F8D984B3F816}"/>
                </c:ext>
              </c:extLst>
            </c:dLbl>
            <c:dLbl>
              <c:idx val="7"/>
              <c:tx>
                <c:rich>
                  <a:bodyPr/>
                  <a:lstStyle/>
                  <a:p>
                    <a:fld id="{A0D89ECA-C334-4317-9B9B-6F19A09AC75D}"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5E6-4F2B-9C3B-F8D984B3F816}"/>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CDSData!$C$4:$C$11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CDSData!$E$4:$E$11</c:f>
              <c:numCache>
                <c:formatCode>General</c:formatCode>
                <c:ptCount val="8"/>
                <c:pt idx="0">
                  <c:v>0</c:v>
                </c:pt>
                <c:pt idx="1">
                  <c:v>0</c:v>
                </c:pt>
                <c:pt idx="2">
                  <c:v>5</c:v>
                </c:pt>
                <c:pt idx="3">
                  <c:v>9</c:v>
                </c:pt>
                <c:pt idx="4">
                  <c:v>20</c:v>
                </c:pt>
                <c:pt idx="5">
                  <c:v>24</c:v>
                </c:pt>
                <c:pt idx="6">
                  <c:v>24</c:v>
                </c:pt>
                <c:pt idx="7">
                  <c:v>30</c:v>
                </c:pt>
              </c:numCache>
            </c:numRef>
          </c:val>
          <c:extLst>
            <c:ext xmlns:c15="http://schemas.microsoft.com/office/drawing/2012/chart" uri="{02D57815-91ED-43cb-92C2-25804820EDAC}">
              <c15:datalabelsRange>
                <c15:f>CDSData!$D$15:$D$22</c15:f>
                <c15:dlblRangeCache>
                  <c:ptCount val="8"/>
                  <c:pt idx="0">
                    <c:v>0%</c:v>
                  </c:pt>
                  <c:pt idx="1">
                    <c:v>0%</c:v>
                  </c:pt>
                  <c:pt idx="2">
                    <c:v>26%</c:v>
                  </c:pt>
                  <c:pt idx="3">
                    <c:v>26%</c:v>
                  </c:pt>
                  <c:pt idx="4">
                    <c:v>36%</c:v>
                  </c:pt>
                  <c:pt idx="5">
                    <c:v>31%</c:v>
                  </c:pt>
                  <c:pt idx="6">
                    <c:v>29%</c:v>
                  </c:pt>
                  <c:pt idx="7">
                    <c:v>27%</c:v>
                  </c:pt>
                </c15:dlblRangeCache>
              </c15:datalabelsRange>
            </c:ext>
            <c:ext xmlns:c16="http://schemas.microsoft.com/office/drawing/2014/chart" uri="{C3380CC4-5D6E-409C-BE32-E72D297353CC}">
              <c16:uniqueId val="{00000006-2CC7-4E84-80DD-4C07A2F9AE2A}"/>
            </c:ext>
          </c:extLst>
        </c:ser>
        <c:dLbls>
          <c:dLblPos val="outEnd"/>
          <c:showLegendKey val="0"/>
          <c:showVal val="1"/>
          <c:showCatName val="0"/>
          <c:showSerName val="0"/>
          <c:showPercent val="0"/>
          <c:showBubbleSize val="0"/>
        </c:dLbls>
        <c:gapWidth val="219"/>
        <c:overlap val="-27"/>
        <c:axId val="730366783"/>
        <c:axId val="730370111"/>
      </c:barChart>
      <c:catAx>
        <c:axId val="730366783"/>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30370111"/>
        <c:crosses val="autoZero"/>
        <c:auto val="1"/>
        <c:lblAlgn val="ctr"/>
        <c:lblOffset val="100"/>
        <c:noMultiLvlLbl val="0"/>
      </c:catAx>
      <c:valAx>
        <c:axId val="730370111"/>
        <c:scaling>
          <c:orientation val="minMax"/>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3036678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i="0" baseline="0"/>
              <a:t>Total Number of NSF Underrepresented Minorities - Computational Data Science Students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Total Number of NSF Underrepresented Computational Data Science Students</c:v>
          </c:tx>
          <c:spPr>
            <a:solidFill>
              <a:schemeClr val="accent1"/>
            </a:solidFill>
            <a:ln>
              <a:noFill/>
            </a:ln>
            <a:effectLst/>
          </c:spPr>
          <c:invertIfNegative val="0"/>
          <c:dLbls>
            <c:dLbl>
              <c:idx val="0"/>
              <c:tx>
                <c:rich>
                  <a:bodyPr/>
                  <a:lstStyle/>
                  <a:p>
                    <a:fld id="{1C08E3AD-B46C-4B86-9431-FF782D24B69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C36-4358-9528-D48AABFB3B5E}"/>
                </c:ext>
              </c:extLst>
            </c:dLbl>
            <c:dLbl>
              <c:idx val="1"/>
              <c:tx>
                <c:rich>
                  <a:bodyPr/>
                  <a:lstStyle/>
                  <a:p>
                    <a:fld id="{CC79962F-DF0B-4DE5-8487-3C47BEC2CCD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C36-4358-9528-D48AABFB3B5E}"/>
                </c:ext>
              </c:extLst>
            </c:dLbl>
            <c:dLbl>
              <c:idx val="2"/>
              <c:tx>
                <c:rich>
                  <a:bodyPr/>
                  <a:lstStyle/>
                  <a:p>
                    <a:fld id="{DA95FF04-0725-4867-A203-3585D1AEB7E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C36-4358-9528-D48AABFB3B5E}"/>
                </c:ext>
              </c:extLst>
            </c:dLbl>
            <c:dLbl>
              <c:idx val="3"/>
              <c:tx>
                <c:rich>
                  <a:bodyPr/>
                  <a:lstStyle/>
                  <a:p>
                    <a:fld id="{4F72ADAA-EA5B-4C50-9E96-4D3814B7468B}"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C36-4358-9528-D48AABFB3B5E}"/>
                </c:ext>
              </c:extLst>
            </c:dLbl>
            <c:dLbl>
              <c:idx val="4"/>
              <c:tx>
                <c:rich>
                  <a:bodyPr/>
                  <a:lstStyle/>
                  <a:p>
                    <a:fld id="{7998FA13-4DD0-47A9-A1AD-3346366E48F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C36-4358-9528-D48AABFB3B5E}"/>
                </c:ext>
              </c:extLst>
            </c:dLbl>
            <c:dLbl>
              <c:idx val="5"/>
              <c:tx>
                <c:rich>
                  <a:bodyPr/>
                  <a:lstStyle/>
                  <a:p>
                    <a:fld id="{7502D3BA-8BB5-42D9-811C-49DD227F150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C36-4358-9528-D48AABFB3B5E}"/>
                </c:ext>
              </c:extLst>
            </c:dLbl>
            <c:dLbl>
              <c:idx val="6"/>
              <c:tx>
                <c:rich>
                  <a:bodyPr/>
                  <a:lstStyle/>
                  <a:p>
                    <a:fld id="{33694A24-347F-410E-9AC6-2C5EA001743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1C0-4026-BACD-FC5C1C962889}"/>
                </c:ext>
              </c:extLst>
            </c:dLbl>
            <c:dLbl>
              <c:idx val="7"/>
              <c:tx>
                <c:rich>
                  <a:bodyPr/>
                  <a:lstStyle/>
                  <a:p>
                    <a:fld id="{E80E9174-DF2A-4799-8DA2-1173504F0268}"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1C0-4026-BACD-FC5C1C962889}"/>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CDSData!$C$4:$C$11</c:f>
              <c:numCache>
                <c:formatCode>General</c:formatCode>
                <c:ptCount val="8"/>
                <c:pt idx="0">
                  <c:v>2017</c:v>
                </c:pt>
                <c:pt idx="1">
                  <c:v>2018</c:v>
                </c:pt>
                <c:pt idx="2">
                  <c:v>2019</c:v>
                </c:pt>
                <c:pt idx="3">
                  <c:v>2020</c:v>
                </c:pt>
                <c:pt idx="4">
                  <c:v>2021</c:v>
                </c:pt>
                <c:pt idx="5">
                  <c:v>2022</c:v>
                </c:pt>
                <c:pt idx="6">
                  <c:v>2023</c:v>
                </c:pt>
                <c:pt idx="7">
                  <c:v>2024</c:v>
                </c:pt>
              </c:numCache>
            </c:numRef>
          </c:cat>
          <c:val>
            <c:numRef>
              <c:f>CDSData!$F$4:$F$11</c:f>
              <c:numCache>
                <c:formatCode>General</c:formatCode>
                <c:ptCount val="8"/>
                <c:pt idx="0">
                  <c:v>0</c:v>
                </c:pt>
                <c:pt idx="1">
                  <c:v>0</c:v>
                </c:pt>
                <c:pt idx="2">
                  <c:v>0</c:v>
                </c:pt>
                <c:pt idx="3">
                  <c:v>1</c:v>
                </c:pt>
                <c:pt idx="4">
                  <c:v>3</c:v>
                </c:pt>
                <c:pt idx="5">
                  <c:v>3</c:v>
                </c:pt>
                <c:pt idx="6">
                  <c:v>2</c:v>
                </c:pt>
                <c:pt idx="7">
                  <c:v>7</c:v>
                </c:pt>
              </c:numCache>
            </c:numRef>
          </c:val>
          <c:extLst>
            <c:ext xmlns:c15="http://schemas.microsoft.com/office/drawing/2012/chart" uri="{02D57815-91ED-43cb-92C2-25804820EDAC}">
              <c15:datalabelsRange>
                <c15:f>CDSData!$E$15:$E$22</c15:f>
                <c15:dlblRangeCache>
                  <c:ptCount val="8"/>
                  <c:pt idx="0">
                    <c:v>0%</c:v>
                  </c:pt>
                  <c:pt idx="1">
                    <c:v>0%</c:v>
                  </c:pt>
                  <c:pt idx="2">
                    <c:v>0%</c:v>
                  </c:pt>
                  <c:pt idx="3">
                    <c:v>3%</c:v>
                  </c:pt>
                  <c:pt idx="4">
                    <c:v>5%</c:v>
                  </c:pt>
                  <c:pt idx="5">
                    <c:v>4%</c:v>
                  </c:pt>
                  <c:pt idx="6">
                    <c:v>2%</c:v>
                  </c:pt>
                  <c:pt idx="7">
                    <c:v>6%</c:v>
                  </c:pt>
                </c15:dlblRangeCache>
              </c15:datalabelsRange>
            </c:ext>
            <c:ext xmlns:c16="http://schemas.microsoft.com/office/drawing/2014/chart" uri="{C3380CC4-5D6E-409C-BE32-E72D297353CC}">
              <c16:uniqueId val="{00000006-2C36-4358-9528-D48AABFB3B5E}"/>
            </c:ext>
          </c:extLst>
        </c:ser>
        <c:dLbls>
          <c:showLegendKey val="0"/>
          <c:showVal val="0"/>
          <c:showCatName val="0"/>
          <c:showSerName val="0"/>
          <c:showPercent val="0"/>
          <c:showBubbleSize val="0"/>
        </c:dLbls>
        <c:gapWidth val="219"/>
        <c:overlap val="-27"/>
        <c:axId val="724230927"/>
        <c:axId val="724237583"/>
      </c:barChart>
      <c:catAx>
        <c:axId val="724230927"/>
        <c:scaling>
          <c:orientation val="minMax"/>
        </c:scaling>
        <c:delete val="0"/>
        <c:axPos val="b"/>
        <c:title>
          <c:tx>
            <c:rich>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Year</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37583"/>
        <c:crosses val="autoZero"/>
        <c:auto val="1"/>
        <c:lblAlgn val="ctr"/>
        <c:lblOffset val="100"/>
        <c:noMultiLvlLbl val="0"/>
      </c:catAx>
      <c:valAx>
        <c:axId val="724237583"/>
        <c:scaling>
          <c:orientation val="minMax"/>
          <c:max val="4"/>
        </c:scaling>
        <c:delete val="0"/>
        <c:axPos val="l"/>
        <c:majorGridlines>
          <c:spPr>
            <a:ln w="9525" cap="flat" cmpd="sng" algn="ctr">
              <a:solidFill>
                <a:schemeClr val="tx1">
                  <a:alpha val="40000"/>
                </a:schemeClr>
              </a:solidFill>
              <a:round/>
            </a:ln>
            <a:effectLst/>
          </c:spPr>
        </c:majorGridlines>
        <c:title>
          <c:tx>
            <c:rich>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r>
                  <a:rPr lang="en-US" sz="1800" b="1" i="0" baseline="0"/>
                  <a:t>Number of Students</a:t>
                </a:r>
              </a:p>
            </c:rich>
          </c:tx>
          <c:overlay val="0"/>
          <c:spPr>
            <a:noFill/>
            <a:ln>
              <a:noFill/>
            </a:ln>
            <a:effectLst/>
          </c:spPr>
          <c:txPr>
            <a:bodyPr rot="-54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24230927"/>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85724</xdr:colOff>
      <xdr:row>2</xdr:row>
      <xdr:rowOff>152399</xdr:rowOff>
    </xdr:from>
    <xdr:to>
      <xdr:col>9</xdr:col>
      <xdr:colOff>228599</xdr:colOff>
      <xdr:row>19</xdr:row>
      <xdr:rowOff>161924</xdr:rowOff>
    </xdr:to>
    <xdr:graphicFrame macro="">
      <xdr:nvGraphicFramePr>
        <xdr:cNvPr id="3" name="Chart 2">
          <a:extLst>
            <a:ext uri="{FF2B5EF4-FFF2-40B4-BE49-F238E27FC236}">
              <a16:creationId xmlns:a16="http://schemas.microsoft.com/office/drawing/2014/main" id="{A9501D7A-5395-4ABE-82FF-BC42DCC2D0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9</xdr:col>
      <xdr:colOff>142875</xdr:colOff>
      <xdr:row>41</xdr:row>
      <xdr:rowOff>9525</xdr:rowOff>
    </xdr:to>
    <xdr:graphicFrame macro="">
      <xdr:nvGraphicFramePr>
        <xdr:cNvPr id="4" name="Chart 3">
          <a:extLst>
            <a:ext uri="{FF2B5EF4-FFF2-40B4-BE49-F238E27FC236}">
              <a16:creationId xmlns:a16="http://schemas.microsoft.com/office/drawing/2014/main" id="{24DB5771-6CD3-40D5-B05D-AE8EAEFA9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45</xdr:row>
      <xdr:rowOff>0</xdr:rowOff>
    </xdr:from>
    <xdr:to>
      <xdr:col>9</xdr:col>
      <xdr:colOff>142875</xdr:colOff>
      <xdr:row>62</xdr:row>
      <xdr:rowOff>9525</xdr:rowOff>
    </xdr:to>
    <xdr:graphicFrame macro="">
      <xdr:nvGraphicFramePr>
        <xdr:cNvPr id="5" name="Chart 4">
          <a:extLst>
            <a:ext uri="{FF2B5EF4-FFF2-40B4-BE49-F238E27FC236}">
              <a16:creationId xmlns:a16="http://schemas.microsoft.com/office/drawing/2014/main" id="{E9A6A682-1E18-4B63-8E8C-CE3D34AD6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609600" y="190500"/>
    <xdr:ext cx="8654143" cy="6272893"/>
    <xdr:graphicFrame macro="">
      <xdr:nvGraphicFramePr>
        <xdr:cNvPr id="2" name="Chart 1">
          <a:extLst>
            <a:ext uri="{FF2B5EF4-FFF2-40B4-BE49-F238E27FC236}">
              <a16:creationId xmlns:a16="http://schemas.microsoft.com/office/drawing/2014/main" id="{AAA7DF56-7D62-42F3-BC47-1007E633BF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13475" y="6780508"/>
    <xdr:ext cx="8654143" cy="6272893"/>
    <xdr:graphicFrame macro="">
      <xdr:nvGraphicFramePr>
        <xdr:cNvPr id="3" name="Chart 2">
          <a:extLst>
            <a:ext uri="{FF2B5EF4-FFF2-40B4-BE49-F238E27FC236}">
              <a16:creationId xmlns:a16="http://schemas.microsoft.com/office/drawing/2014/main" id="{64A3C0C8-B213-441E-9EA7-4A55AA13EDD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13475" y="13754746"/>
    <xdr:ext cx="8654143" cy="6272893"/>
    <xdr:graphicFrame macro="">
      <xdr:nvGraphicFramePr>
        <xdr:cNvPr id="4" name="Chart 3">
          <a:extLst>
            <a:ext uri="{FF2B5EF4-FFF2-40B4-BE49-F238E27FC236}">
              <a16:creationId xmlns:a16="http://schemas.microsoft.com/office/drawing/2014/main" id="{3AB90109-92EE-4F53-9E0F-4FD90B3828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xdr:from>
      <xdr:col>4</xdr:col>
      <xdr:colOff>1381124</xdr:colOff>
      <xdr:row>24</xdr:row>
      <xdr:rowOff>133349</xdr:rowOff>
    </xdr:from>
    <xdr:to>
      <xdr:col>5</xdr:col>
      <xdr:colOff>1333500</xdr:colOff>
      <xdr:row>47</xdr:row>
      <xdr:rowOff>133350</xdr:rowOff>
    </xdr:to>
    <xdr:sp macro="" textlink="">
      <xdr:nvSpPr>
        <xdr:cNvPr id="2" name="TextBox 1">
          <a:extLst>
            <a:ext uri="{FF2B5EF4-FFF2-40B4-BE49-F238E27FC236}">
              <a16:creationId xmlns:a16="http://schemas.microsoft.com/office/drawing/2014/main" id="{F23DC25A-46DE-4B5D-9503-7956D5DCAAA5}"/>
            </a:ext>
          </a:extLst>
        </xdr:cNvPr>
        <xdr:cNvSpPr txBox="1"/>
      </xdr:nvSpPr>
      <xdr:spPr>
        <a:xfrm>
          <a:off x="6553199" y="4010024"/>
          <a:ext cx="2857501" cy="438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p>
        <a:p>
          <a:endParaRPr lang="en-US">
            <a:effectLst/>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Eng-Exp Students)</a:t>
          </a:r>
          <a:endParaRPr lang="en-US">
            <a:effectLst/>
          </a:endParaRPr>
        </a:p>
        <a:p>
          <a:r>
            <a:rPr lang="en-US" sz="1100" b="0" baseline="0">
              <a:solidFill>
                <a:schemeClr val="dk1"/>
              </a:solidFill>
              <a:effectLst/>
              <a:latin typeface="+mn-lt"/>
              <a:ea typeface="+mn-ea"/>
              <a:cs typeface="+mn-cs"/>
            </a:rPr>
            <a:t>Data was collected from Range N18:S19 of sheet "Tables(2)". M18 and M19 shows the tot num of Eng-Exp female and male students respectively. So additon was made to find the total num of students for each year which was used to plot  a bar graph 1.</a:t>
          </a:r>
        </a:p>
        <a:p>
          <a:endParaRPr lang="en-US">
            <a:effectLst/>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Eng-Exp Students) Data was collected from N18:S18 of "Tables(2)" which shows the total number of female Eng-Exp students for each year.</a:t>
          </a:r>
        </a:p>
        <a:p>
          <a:endParaRPr lang="en-US">
            <a:effectLst/>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Eng-Exp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for each years. (B74+B76+B77) which was then used to plot Graph 3.</a:t>
          </a:r>
          <a:endParaRPr lang="en-US">
            <a:effectLst/>
          </a:endParaRPr>
        </a:p>
        <a:p>
          <a:endParaRPr lang="en-US" sz="1100"/>
        </a:p>
      </xdr:txBody>
    </xdr:sp>
    <xdr:clientData/>
  </xdr:twoCellAnchor>
  <xdr:twoCellAnchor>
    <xdr:from>
      <xdr:col>3</xdr:col>
      <xdr:colOff>685800</xdr:colOff>
      <xdr:row>25</xdr:row>
      <xdr:rowOff>38100</xdr:rowOff>
    </xdr:from>
    <xdr:to>
      <xdr:col>4</xdr:col>
      <xdr:colOff>276225</xdr:colOff>
      <xdr:row>35</xdr:row>
      <xdr:rowOff>142875</xdr:rowOff>
    </xdr:to>
    <xdr:sp macro="" textlink="">
      <xdr:nvSpPr>
        <xdr:cNvPr id="3" name="TextBox 2">
          <a:extLst>
            <a:ext uri="{FF2B5EF4-FFF2-40B4-BE49-F238E27FC236}">
              <a16:creationId xmlns:a16="http://schemas.microsoft.com/office/drawing/2014/main" id="{E17ED517-0B76-4CDF-ADB7-C8E664F65181}"/>
            </a:ext>
          </a:extLst>
        </xdr:cNvPr>
        <xdr:cNvSpPr txBox="1"/>
      </xdr:nvSpPr>
      <xdr:spPr>
        <a:xfrm>
          <a:off x="2514600" y="4105275"/>
          <a:ext cx="2933700" cy="2009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24%.</a:t>
          </a:r>
          <a:endParaRPr lang="en-US">
            <a:effectLst/>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absoluteAnchor>
    <xdr:pos x="609600" y="7239000"/>
    <xdr:ext cx="8654143" cy="6272893"/>
    <xdr:graphicFrame macro="">
      <xdr:nvGraphicFramePr>
        <xdr:cNvPr id="3" name="Chart 2">
          <a:extLst>
            <a:ext uri="{FF2B5EF4-FFF2-40B4-BE49-F238E27FC236}">
              <a16:creationId xmlns:a16="http://schemas.microsoft.com/office/drawing/2014/main" id="{B75AC262-67F8-4B0B-ADDF-FD19763DC9A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15156" y="198438"/>
    <xdr:ext cx="8654143" cy="6272893"/>
    <xdr:graphicFrame macro="">
      <xdr:nvGraphicFramePr>
        <xdr:cNvPr id="4" name="Chart 3">
          <a:extLst>
            <a:ext uri="{FF2B5EF4-FFF2-40B4-BE49-F238E27FC236}">
              <a16:creationId xmlns:a16="http://schemas.microsoft.com/office/drawing/2014/main" id="{161DBC31-2AFE-43C2-97AD-20D25F86CD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972343" y="14505781"/>
    <xdr:ext cx="8654143" cy="6272893"/>
    <xdr:graphicFrame macro="">
      <xdr:nvGraphicFramePr>
        <xdr:cNvPr id="5" name="Chart 4">
          <a:extLst>
            <a:ext uri="{FF2B5EF4-FFF2-40B4-BE49-F238E27FC236}">
              <a16:creationId xmlns:a16="http://schemas.microsoft.com/office/drawing/2014/main" id="{6B9C6409-D8E5-487C-9F15-38CB12347E0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xdr:from>
      <xdr:col>4</xdr:col>
      <xdr:colOff>1552575</xdr:colOff>
      <xdr:row>24</xdr:row>
      <xdr:rowOff>57150</xdr:rowOff>
    </xdr:from>
    <xdr:to>
      <xdr:col>5</xdr:col>
      <xdr:colOff>1514475</xdr:colOff>
      <xdr:row>50</xdr:row>
      <xdr:rowOff>104775</xdr:rowOff>
    </xdr:to>
    <xdr:sp macro="" textlink="">
      <xdr:nvSpPr>
        <xdr:cNvPr id="2" name="TextBox 1">
          <a:extLst>
            <a:ext uri="{FF2B5EF4-FFF2-40B4-BE49-F238E27FC236}">
              <a16:creationId xmlns:a16="http://schemas.microsoft.com/office/drawing/2014/main" id="{440FBC84-3A57-4619-A30A-CC57CE1A5F2B}"/>
            </a:ext>
          </a:extLst>
        </xdr:cNvPr>
        <xdr:cNvSpPr txBox="1"/>
      </xdr:nvSpPr>
      <xdr:spPr>
        <a:xfrm>
          <a:off x="6238875" y="3933825"/>
          <a:ext cx="2867025" cy="500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Chem/MsE Eng Students)</a:t>
          </a:r>
          <a:endParaRPr lang="en-US">
            <a:effectLst/>
          </a:endParaRPr>
        </a:p>
        <a:p>
          <a:r>
            <a:rPr lang="en-US" sz="1100" b="0" baseline="0">
              <a:solidFill>
                <a:schemeClr val="dk1"/>
              </a:solidFill>
              <a:effectLst/>
              <a:latin typeface="+mn-lt"/>
              <a:ea typeface="+mn-ea"/>
              <a:cs typeface="+mn-cs"/>
            </a:rPr>
            <a:t>Data was collected from Range N6:S7 and N22:S23 of sheet "Tables(2)". N6:S7 shows  Chem Eng female and male students. N22:S23 shows MsE Eng female and male students . So additon was made to find the total num of students for each year which was used to plot  graph 1.</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Chem/MsE Eng Students) Data was collected from N6:S6 and N22:S22 of "Tables(2)" which shows the total number of Chem and MsE Eng female students for each year. This data was used to plot the Graph 2.</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Chem/MsE Eng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for each years. (B20+B22+B23)+(B92+B94+B95).  This was used to plot Graph 3</a:t>
          </a:r>
          <a:endParaRPr lang="en-US" sz="1100"/>
        </a:p>
      </xdr:txBody>
    </xdr:sp>
    <xdr:clientData/>
  </xdr:twoCellAnchor>
  <xdr:twoCellAnchor>
    <xdr:from>
      <xdr:col>3</xdr:col>
      <xdr:colOff>495299</xdr:colOff>
      <xdr:row>23</xdr:row>
      <xdr:rowOff>180975</xdr:rowOff>
    </xdr:from>
    <xdr:to>
      <xdr:col>4</xdr:col>
      <xdr:colOff>942974</xdr:colOff>
      <xdr:row>36</xdr:row>
      <xdr:rowOff>19050</xdr:rowOff>
    </xdr:to>
    <xdr:sp macro="" textlink="">
      <xdr:nvSpPr>
        <xdr:cNvPr id="3" name="TextBox 2">
          <a:extLst>
            <a:ext uri="{FF2B5EF4-FFF2-40B4-BE49-F238E27FC236}">
              <a16:creationId xmlns:a16="http://schemas.microsoft.com/office/drawing/2014/main" id="{F49C30B3-499B-4928-9972-B63F4B59FADF}"/>
            </a:ext>
          </a:extLst>
        </xdr:cNvPr>
        <xdr:cNvSpPr txBox="1"/>
      </xdr:nvSpPr>
      <xdr:spPr>
        <a:xfrm>
          <a:off x="2324099" y="3867150"/>
          <a:ext cx="2733675" cy="2314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38%.</a:t>
          </a:r>
          <a:endParaRPr lang="en-US">
            <a:effectLst/>
          </a:endParaRP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absoluteAnchor>
    <xdr:pos x="609600" y="381000"/>
    <xdr:ext cx="8654143" cy="6272893"/>
    <xdr:graphicFrame macro="">
      <xdr:nvGraphicFramePr>
        <xdr:cNvPr id="2" name="Chart 1">
          <a:extLst>
            <a:ext uri="{FF2B5EF4-FFF2-40B4-BE49-F238E27FC236}">
              <a16:creationId xmlns:a16="http://schemas.microsoft.com/office/drawing/2014/main" id="{E0F81AF1-4C1B-465E-B36B-35A28708E6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 y="7429500"/>
    <xdr:ext cx="8654143" cy="6272893"/>
    <xdr:graphicFrame macro="">
      <xdr:nvGraphicFramePr>
        <xdr:cNvPr id="3" name="Chart 2">
          <a:extLst>
            <a:ext uri="{FF2B5EF4-FFF2-40B4-BE49-F238E27FC236}">
              <a16:creationId xmlns:a16="http://schemas.microsoft.com/office/drawing/2014/main" id="{2027E346-8708-45DB-8BF1-1D29758A1E4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12321" y="14593661"/>
    <xdr:ext cx="8654143" cy="6272893"/>
    <xdr:graphicFrame macro="">
      <xdr:nvGraphicFramePr>
        <xdr:cNvPr id="4" name="Chart 3">
          <a:extLst>
            <a:ext uri="{FF2B5EF4-FFF2-40B4-BE49-F238E27FC236}">
              <a16:creationId xmlns:a16="http://schemas.microsoft.com/office/drawing/2014/main" id="{9AA375C9-C549-4E91-BD02-864B3DD5AB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5.xml><?xml version="1.0" encoding="utf-8"?>
<xdr:wsDr xmlns:xdr="http://schemas.openxmlformats.org/drawingml/2006/spreadsheetDrawing" xmlns:a="http://schemas.openxmlformats.org/drawingml/2006/main">
  <xdr:twoCellAnchor>
    <xdr:from>
      <xdr:col>4</xdr:col>
      <xdr:colOff>1524000</xdr:colOff>
      <xdr:row>23</xdr:row>
      <xdr:rowOff>47625</xdr:rowOff>
    </xdr:from>
    <xdr:to>
      <xdr:col>5</xdr:col>
      <xdr:colOff>1809750</xdr:colOff>
      <xdr:row>46</xdr:row>
      <xdr:rowOff>123825</xdr:rowOff>
    </xdr:to>
    <xdr:sp macro="" textlink="">
      <xdr:nvSpPr>
        <xdr:cNvPr id="5" name="TextBox 4">
          <a:extLst>
            <a:ext uri="{FF2B5EF4-FFF2-40B4-BE49-F238E27FC236}">
              <a16:creationId xmlns:a16="http://schemas.microsoft.com/office/drawing/2014/main" id="{5B8E3556-CC23-4218-BA7F-115BC7F2A733}"/>
            </a:ext>
          </a:extLst>
        </xdr:cNvPr>
        <xdr:cNvSpPr txBox="1"/>
      </xdr:nvSpPr>
      <xdr:spPr>
        <a:xfrm>
          <a:off x="5848350" y="3733800"/>
          <a:ext cx="3190875" cy="445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p>
        <a:p>
          <a:endParaRPr lang="en-US">
            <a:effectLst/>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Civ/Env Eng Students)</a:t>
          </a:r>
          <a:endParaRPr lang="en-US">
            <a:effectLst/>
          </a:endParaRPr>
        </a:p>
        <a:p>
          <a:r>
            <a:rPr lang="en-US" sz="1100" b="0" baseline="0">
              <a:solidFill>
                <a:schemeClr val="dk1"/>
              </a:solidFill>
              <a:effectLst/>
              <a:latin typeface="+mn-lt"/>
              <a:ea typeface="+mn-ea"/>
              <a:cs typeface="+mn-cs"/>
            </a:rPr>
            <a:t>Data was collected from Range N8:S9 and N20:S21 of sheet "Tables(2)". N8:S9 shows  Civ Eng female and male students. N20:S21 shows Env Eng female and male students . So additon was made to find the total num of students for each year which was used to plot  graph 1.</a:t>
          </a:r>
          <a:endParaRPr lang="en-US">
            <a:effectLst/>
          </a:endParaRPr>
        </a:p>
        <a:p>
          <a:endParaRPr lang="en-US">
            <a:effectLst/>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Civ/Env Students) Data was collected from N8:S8 and N20:S20 of "Tables(2)" which shows the total number of Civ/Env Eng female students for each year. This data was used to plot the Graph 2.</a:t>
          </a:r>
        </a:p>
        <a:p>
          <a:endParaRPr lang="en-US">
            <a:effectLst/>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Civ/Env Eng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for each dept. (B29+B31+B32)+(B83+B85+B86) for each of the years. This was then used to plot Graph 3.</a:t>
          </a:r>
          <a:endParaRPr lang="en-US">
            <a:effectLst/>
          </a:endParaRPr>
        </a:p>
        <a:p>
          <a:endParaRPr lang="en-US" sz="1100"/>
        </a:p>
      </xdr:txBody>
    </xdr:sp>
    <xdr:clientData/>
  </xdr:twoCellAnchor>
  <xdr:twoCellAnchor>
    <xdr:from>
      <xdr:col>2</xdr:col>
      <xdr:colOff>28575</xdr:colOff>
      <xdr:row>23</xdr:row>
      <xdr:rowOff>104775</xdr:rowOff>
    </xdr:from>
    <xdr:to>
      <xdr:col>4</xdr:col>
      <xdr:colOff>238125</xdr:colOff>
      <xdr:row>34</xdr:row>
      <xdr:rowOff>114300</xdr:rowOff>
    </xdr:to>
    <xdr:sp macro="" textlink="">
      <xdr:nvSpPr>
        <xdr:cNvPr id="2" name="TextBox 1">
          <a:extLst>
            <a:ext uri="{FF2B5EF4-FFF2-40B4-BE49-F238E27FC236}">
              <a16:creationId xmlns:a16="http://schemas.microsoft.com/office/drawing/2014/main" id="{AB5CCADB-9C99-45CB-9CED-76B7EE9ABF18}"/>
            </a:ext>
          </a:extLst>
        </xdr:cNvPr>
        <xdr:cNvSpPr txBox="1"/>
      </xdr:nvSpPr>
      <xdr:spPr>
        <a:xfrm>
          <a:off x="1247775" y="3790950"/>
          <a:ext cx="3105150"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35%.</a:t>
          </a:r>
          <a:endParaRPr lang="en-US">
            <a:effectLst/>
          </a:endParaRPr>
        </a:p>
        <a:p>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absoluteAnchor>
    <xdr:pos x="609600" y="381000"/>
    <xdr:ext cx="8654143" cy="6272893"/>
    <xdr:graphicFrame macro="">
      <xdr:nvGraphicFramePr>
        <xdr:cNvPr id="2" name="Chart 1">
          <a:extLst>
            <a:ext uri="{FF2B5EF4-FFF2-40B4-BE49-F238E27FC236}">
              <a16:creationId xmlns:a16="http://schemas.microsoft.com/office/drawing/2014/main" id="{3540872C-1FD3-4F62-BD52-06C0BF1B41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 y="7429500"/>
    <xdr:ext cx="8654143" cy="6272893"/>
    <xdr:graphicFrame macro="">
      <xdr:nvGraphicFramePr>
        <xdr:cNvPr id="3" name="Chart 2">
          <a:extLst>
            <a:ext uri="{FF2B5EF4-FFF2-40B4-BE49-F238E27FC236}">
              <a16:creationId xmlns:a16="http://schemas.microsoft.com/office/drawing/2014/main" id="{05994604-A965-4B34-BDE6-B5944ECC6F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09600" y="14478000"/>
    <xdr:ext cx="8654143" cy="6272893"/>
    <xdr:graphicFrame macro="">
      <xdr:nvGraphicFramePr>
        <xdr:cNvPr id="4" name="Chart 3">
          <a:extLst>
            <a:ext uri="{FF2B5EF4-FFF2-40B4-BE49-F238E27FC236}">
              <a16:creationId xmlns:a16="http://schemas.microsoft.com/office/drawing/2014/main" id="{16B6CD69-64B9-4C44-9004-A41C14CEB2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7.xml><?xml version="1.0" encoding="utf-8"?>
<xdr:wsDr xmlns:xdr="http://schemas.openxmlformats.org/drawingml/2006/spreadsheetDrawing" xmlns:a="http://schemas.openxmlformats.org/drawingml/2006/main">
  <xdr:twoCellAnchor>
    <xdr:from>
      <xdr:col>4</xdr:col>
      <xdr:colOff>523875</xdr:colOff>
      <xdr:row>23</xdr:row>
      <xdr:rowOff>161925</xdr:rowOff>
    </xdr:from>
    <xdr:to>
      <xdr:col>5</xdr:col>
      <xdr:colOff>1143000</xdr:colOff>
      <xdr:row>42</xdr:row>
      <xdr:rowOff>161925</xdr:rowOff>
    </xdr:to>
    <xdr:sp macro="" textlink="">
      <xdr:nvSpPr>
        <xdr:cNvPr id="5" name="TextBox 4">
          <a:extLst>
            <a:ext uri="{FF2B5EF4-FFF2-40B4-BE49-F238E27FC236}">
              <a16:creationId xmlns:a16="http://schemas.microsoft.com/office/drawing/2014/main" id="{D6501EBF-0AB6-4136-B627-288E4E65993D}"/>
            </a:ext>
          </a:extLst>
        </xdr:cNvPr>
        <xdr:cNvSpPr txBox="1"/>
      </xdr:nvSpPr>
      <xdr:spPr>
        <a:xfrm>
          <a:off x="5791200" y="3848100"/>
          <a:ext cx="352425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calculations</a:t>
          </a:r>
          <a:r>
            <a:rPr lang="en-US" sz="1100" baseline="0"/>
            <a:t> were done in excel and all data used for calculations were collected from "Tables(2)". Comments on how the data was collected has been added to the table.</a:t>
          </a:r>
        </a:p>
        <a:p>
          <a:endParaRPr lang="en-US" sz="1100" baseline="0"/>
        </a:p>
        <a:p>
          <a:r>
            <a:rPr lang="en-US" sz="1100" b="1" baseline="0"/>
            <a:t>Graph 1:(</a:t>
          </a:r>
          <a:r>
            <a:rPr lang="en-US" sz="1100" b="0" baseline="0"/>
            <a:t>Total num of AES Students)</a:t>
          </a:r>
        </a:p>
        <a:p>
          <a:r>
            <a:rPr lang="en-US" sz="1100" b="0" baseline="0"/>
            <a:t>Data was collected from Range M2:S3 of sheet "Tables(2)". M2 and M3 shows the tot num of AES female and male students respectively. So additon was made to find the total num of students for each year which was used to plot  a bar graph.</a:t>
          </a:r>
        </a:p>
        <a:p>
          <a:endParaRPr lang="en-US" sz="1100" b="0" baseline="0"/>
        </a:p>
        <a:p>
          <a:r>
            <a:rPr lang="en-US" sz="1100" b="1" baseline="0"/>
            <a:t>Graph 2: (</a:t>
          </a:r>
          <a:r>
            <a:rPr lang="en-US" sz="1100" b="0" baseline="0"/>
            <a:t>Total num of Female AES Students) Data was collected from N2:S2 of "Tables(2)" which shows the total number of AES female students for each year.</a:t>
          </a:r>
        </a:p>
        <a:p>
          <a:endParaRPr lang="en-US" sz="1100" b="0" baseline="0"/>
        </a:p>
        <a:p>
          <a:r>
            <a:rPr lang="en-US" sz="1100" b="1" baseline="0"/>
            <a:t>Graph 3: (</a:t>
          </a:r>
          <a:r>
            <a:rPr lang="en-US" sz="1100" b="0" baseline="0"/>
            <a:t>Total num of NSF UR AES students)</a:t>
          </a:r>
        </a:p>
        <a:p>
          <a:r>
            <a:rPr lang="en-US" sz="1100" b="0" baseline="0"/>
            <a:t>Data was collected from "Tables(2)" by adding the Number of AI,Blacks and Latinos for each years. (B2+B4+B5). </a:t>
          </a:r>
          <a:endParaRPr lang="en-US" sz="1100" b="1" baseline="0"/>
        </a:p>
        <a:p>
          <a:endParaRPr lang="en-US" sz="1100" b="1"/>
        </a:p>
      </xdr:txBody>
    </xdr:sp>
    <xdr:clientData/>
  </xdr:twoCellAnchor>
  <xdr:twoCellAnchor>
    <xdr:from>
      <xdr:col>2</xdr:col>
      <xdr:colOff>400050</xdr:colOff>
      <xdr:row>24</xdr:row>
      <xdr:rowOff>47624</xdr:rowOff>
    </xdr:from>
    <xdr:to>
      <xdr:col>3</xdr:col>
      <xdr:colOff>2552700</xdr:colOff>
      <xdr:row>37</xdr:row>
      <xdr:rowOff>28575</xdr:rowOff>
    </xdr:to>
    <xdr:sp macro="" textlink="">
      <xdr:nvSpPr>
        <xdr:cNvPr id="6" name="TextBox 5">
          <a:extLst>
            <a:ext uri="{FF2B5EF4-FFF2-40B4-BE49-F238E27FC236}">
              <a16:creationId xmlns:a16="http://schemas.microsoft.com/office/drawing/2014/main" id="{3A5B75A3-A1FE-4EB7-8C6F-455EE0791735}"/>
            </a:ext>
          </a:extLst>
        </xdr:cNvPr>
        <xdr:cNvSpPr txBox="1"/>
      </xdr:nvSpPr>
      <xdr:spPr>
        <a:xfrm>
          <a:off x="1619250" y="3924299"/>
          <a:ext cx="2762250" cy="2457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be(E10/D10) and, with the help of the percentage button, can be converted to 32%.</a:t>
          </a:r>
          <a:endParaRPr lang="en-US">
            <a:effectLst/>
          </a:endParaRP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absoluteAnchor>
    <xdr:pos x="609600" y="381000"/>
    <xdr:ext cx="8654143" cy="6272893"/>
    <xdr:graphicFrame macro="">
      <xdr:nvGraphicFramePr>
        <xdr:cNvPr id="2" name="Chart 1">
          <a:extLst>
            <a:ext uri="{FF2B5EF4-FFF2-40B4-BE49-F238E27FC236}">
              <a16:creationId xmlns:a16="http://schemas.microsoft.com/office/drawing/2014/main" id="{2E95338D-91F2-4F91-BB78-2E33B25A63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 y="7429500"/>
    <xdr:ext cx="8654143" cy="6272893"/>
    <xdr:graphicFrame macro="">
      <xdr:nvGraphicFramePr>
        <xdr:cNvPr id="3" name="Chart 2">
          <a:extLst>
            <a:ext uri="{FF2B5EF4-FFF2-40B4-BE49-F238E27FC236}">
              <a16:creationId xmlns:a16="http://schemas.microsoft.com/office/drawing/2014/main" id="{97DB03DD-D753-41F4-94C6-9E9ACDA16EB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06136" y="14258636"/>
    <xdr:ext cx="8654143" cy="6272893"/>
    <xdr:graphicFrame macro="">
      <xdr:nvGraphicFramePr>
        <xdr:cNvPr id="4" name="Chart 3">
          <a:extLst>
            <a:ext uri="{FF2B5EF4-FFF2-40B4-BE49-F238E27FC236}">
              <a16:creationId xmlns:a16="http://schemas.microsoft.com/office/drawing/2014/main" id="{455139E1-2B21-4809-92D8-DE84506750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4</xdr:col>
      <xdr:colOff>2133600</xdr:colOff>
      <xdr:row>24</xdr:row>
      <xdr:rowOff>142874</xdr:rowOff>
    </xdr:from>
    <xdr:to>
      <xdr:col>5</xdr:col>
      <xdr:colOff>1962150</xdr:colOff>
      <xdr:row>52</xdr:row>
      <xdr:rowOff>152400</xdr:rowOff>
    </xdr:to>
    <xdr:sp macro="" textlink="">
      <xdr:nvSpPr>
        <xdr:cNvPr id="2" name="TextBox 1">
          <a:extLst>
            <a:ext uri="{FF2B5EF4-FFF2-40B4-BE49-F238E27FC236}">
              <a16:creationId xmlns:a16="http://schemas.microsoft.com/office/drawing/2014/main" id="{86BA5C88-9985-4DF9-9D51-7FCF4E53AF0B}"/>
            </a:ext>
          </a:extLst>
        </xdr:cNvPr>
        <xdr:cNvSpPr txBox="1"/>
      </xdr:nvSpPr>
      <xdr:spPr>
        <a:xfrm>
          <a:off x="7105650" y="4019549"/>
          <a:ext cx="2733675" cy="5343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E&amp;CE Students)</a:t>
          </a:r>
          <a:endParaRPr lang="en-US">
            <a:effectLst/>
          </a:endParaRPr>
        </a:p>
        <a:p>
          <a:r>
            <a:rPr lang="en-US" sz="1100" b="0" baseline="0">
              <a:solidFill>
                <a:schemeClr val="dk1"/>
              </a:solidFill>
              <a:effectLst/>
              <a:latin typeface="+mn-lt"/>
              <a:ea typeface="+mn-ea"/>
              <a:cs typeface="+mn-cs"/>
            </a:rPr>
            <a:t>Data was collected from Range N16:S17 and N12:S13 of sheet "Tables(2)". N16:S17 shows  EE female and male students. N12:S13 shows CE female and male students . So additon was made to find the total num of students for each year which was used to plot  graph 1.</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E&amp;CE Students) Data was collected from N16:S16 and N12:S12 of "Tables(2)" which shows the total number of EE and CE female students for each year. This data was used to plot the Graph 2.</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E&amp;CE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in EE and CE for each years. (B65+B67+B68)+(B47+B49+B50). For example num of UR students in 2017 will be (C65+C67+C68)+(C47+C49+C50) which was then used to plot Graph 3.</a:t>
          </a:r>
          <a:endParaRPr lang="en-US">
            <a:effectLst/>
          </a:endParaRPr>
        </a:p>
        <a:p>
          <a:endParaRPr lang="en-US" sz="1100"/>
        </a:p>
      </xdr:txBody>
    </xdr:sp>
    <xdr:clientData/>
  </xdr:twoCellAnchor>
  <xdr:twoCellAnchor>
    <xdr:from>
      <xdr:col>3</xdr:col>
      <xdr:colOff>1657350</xdr:colOff>
      <xdr:row>25</xdr:row>
      <xdr:rowOff>47625</xdr:rowOff>
    </xdr:from>
    <xdr:to>
      <xdr:col>4</xdr:col>
      <xdr:colOff>1733550</xdr:colOff>
      <xdr:row>38</xdr:row>
      <xdr:rowOff>161925</xdr:rowOff>
    </xdr:to>
    <xdr:sp macro="" textlink="">
      <xdr:nvSpPr>
        <xdr:cNvPr id="3" name="TextBox 2">
          <a:extLst>
            <a:ext uri="{FF2B5EF4-FFF2-40B4-BE49-F238E27FC236}">
              <a16:creationId xmlns:a16="http://schemas.microsoft.com/office/drawing/2014/main" id="{B3E1D188-ADFD-4BF0-89F3-EC65732FAEB9}"/>
            </a:ext>
          </a:extLst>
        </xdr:cNvPr>
        <xdr:cNvSpPr txBox="1"/>
      </xdr:nvSpPr>
      <xdr:spPr>
        <a:xfrm>
          <a:off x="3486150" y="4114800"/>
          <a:ext cx="2419350" cy="259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12%.</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609600" y="381000"/>
    <xdr:ext cx="8654143" cy="6272893"/>
    <xdr:graphicFrame macro="">
      <xdr:nvGraphicFramePr>
        <xdr:cNvPr id="2" name="Chart 1">
          <a:extLst>
            <a:ext uri="{FF2B5EF4-FFF2-40B4-BE49-F238E27FC236}">
              <a16:creationId xmlns:a16="http://schemas.microsoft.com/office/drawing/2014/main" id="{8F054670-6B0E-4C7E-86F3-24CB06346E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 y="7429500"/>
    <xdr:ext cx="8654143" cy="6272893"/>
    <xdr:graphicFrame macro="">
      <xdr:nvGraphicFramePr>
        <xdr:cNvPr id="3" name="Chart 2">
          <a:extLst>
            <a:ext uri="{FF2B5EF4-FFF2-40B4-BE49-F238E27FC236}">
              <a16:creationId xmlns:a16="http://schemas.microsoft.com/office/drawing/2014/main" id="{DCF2F63B-C2AE-42D6-B40F-5DB9EDCE30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09600" y="14478000"/>
    <xdr:ext cx="8654143" cy="6272893"/>
    <xdr:graphicFrame macro="">
      <xdr:nvGraphicFramePr>
        <xdr:cNvPr id="4" name="Chart 3">
          <a:extLst>
            <a:ext uri="{FF2B5EF4-FFF2-40B4-BE49-F238E27FC236}">
              <a16:creationId xmlns:a16="http://schemas.microsoft.com/office/drawing/2014/main" id="{16C9E548-F8A3-4657-BE2E-B3D69105C3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xdr:from>
      <xdr:col>4</xdr:col>
      <xdr:colOff>523875</xdr:colOff>
      <xdr:row>23</xdr:row>
      <xdr:rowOff>161925</xdr:rowOff>
    </xdr:from>
    <xdr:to>
      <xdr:col>5</xdr:col>
      <xdr:colOff>1143000</xdr:colOff>
      <xdr:row>45</xdr:row>
      <xdr:rowOff>9525</xdr:rowOff>
    </xdr:to>
    <xdr:sp macro="" textlink="">
      <xdr:nvSpPr>
        <xdr:cNvPr id="2" name="TextBox 1">
          <a:extLst>
            <a:ext uri="{FF2B5EF4-FFF2-40B4-BE49-F238E27FC236}">
              <a16:creationId xmlns:a16="http://schemas.microsoft.com/office/drawing/2014/main" id="{25308F57-A7E2-4E2D-B0EA-439E1CFBCEF5}"/>
            </a:ext>
          </a:extLst>
        </xdr:cNvPr>
        <xdr:cNvSpPr txBox="1"/>
      </xdr:nvSpPr>
      <xdr:spPr>
        <a:xfrm>
          <a:off x="2962275" y="3781425"/>
          <a:ext cx="695325" cy="403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calculations</a:t>
          </a:r>
          <a:r>
            <a:rPr lang="en-US" sz="1100" baseline="0"/>
            <a:t> were done in excel and all data used for calculations were collected from "Tables(2)". Comments on how the data was collected has been added to the table.</a:t>
          </a:r>
        </a:p>
        <a:p>
          <a:endParaRPr lang="en-US" sz="1100" baseline="0"/>
        </a:p>
        <a:p>
          <a:r>
            <a:rPr lang="en-US" sz="1100" b="1" baseline="0"/>
            <a:t>Graph 1:(</a:t>
          </a:r>
          <a:r>
            <a:rPr lang="en-US" sz="1100" b="0" baseline="0"/>
            <a:t>Total num of Computer Science Students)</a:t>
          </a:r>
        </a:p>
        <a:p>
          <a:r>
            <a:rPr lang="en-US" sz="1100" b="0" baseline="0"/>
            <a:t>Data was collected from Range N14:S15 of sheet "Tables(2)". M14 and M15 shows the tot num of CSE female and male students respectively. So additon was made to find the total num of students for each year which was used to plot  a bar graph.</a:t>
          </a:r>
        </a:p>
        <a:p>
          <a:endParaRPr lang="en-US" sz="1100" b="0" baseline="0"/>
        </a:p>
        <a:p>
          <a:r>
            <a:rPr lang="en-US" sz="1100" b="1" baseline="0"/>
            <a:t>Graph 2: (</a:t>
          </a:r>
          <a:r>
            <a:rPr lang="en-US" sz="1100" b="0" baseline="0"/>
            <a:t>Total num of Female computer science Students) Data was collected from N14:S14 of "Tables(2)" which shows the total number of CSE female students for each year.</a:t>
          </a:r>
        </a:p>
        <a:p>
          <a:endParaRPr lang="en-US" sz="1100" b="0" baseline="0"/>
        </a:p>
        <a:p>
          <a:r>
            <a:rPr lang="en-US" sz="1100" b="1" baseline="0"/>
            <a:t>Graph 3: (</a:t>
          </a:r>
          <a:r>
            <a:rPr lang="en-US" sz="1100" b="0" baseline="0"/>
            <a:t>Total num of NSF UR CSE students)</a:t>
          </a:r>
        </a:p>
        <a:p>
          <a:r>
            <a:rPr lang="en-US" sz="1100" b="0" baseline="0"/>
            <a:t>Data was collected from "Tables(2)" by adding the Number of AI,Blacks and Latinos for each years. (B56+B58+B59). For example num of UR students in 2017 will be (C56+C58+C59) which was then used to plot Graph 3.</a:t>
          </a:r>
        </a:p>
        <a:p>
          <a:endParaRPr lang="en-US" sz="1100" b="1" baseline="0"/>
        </a:p>
        <a:p>
          <a:endParaRPr lang="en-US" sz="1100" b="1" baseline="0"/>
        </a:p>
        <a:p>
          <a:endParaRPr lang="en-US" sz="1100" b="1"/>
        </a:p>
      </xdr:txBody>
    </xdr:sp>
    <xdr:clientData/>
  </xdr:twoCellAnchor>
  <xdr:twoCellAnchor>
    <xdr:from>
      <xdr:col>2</xdr:col>
      <xdr:colOff>400050</xdr:colOff>
      <xdr:row>24</xdr:row>
      <xdr:rowOff>47624</xdr:rowOff>
    </xdr:from>
    <xdr:to>
      <xdr:col>3</xdr:col>
      <xdr:colOff>2552700</xdr:colOff>
      <xdr:row>37</xdr:row>
      <xdr:rowOff>28575</xdr:rowOff>
    </xdr:to>
    <xdr:sp macro="" textlink="">
      <xdr:nvSpPr>
        <xdr:cNvPr id="3" name="TextBox 2">
          <a:extLst>
            <a:ext uri="{FF2B5EF4-FFF2-40B4-BE49-F238E27FC236}">
              <a16:creationId xmlns:a16="http://schemas.microsoft.com/office/drawing/2014/main" id="{4B0508B5-52E1-464A-82A3-87008C97B44B}"/>
            </a:ext>
          </a:extLst>
        </xdr:cNvPr>
        <xdr:cNvSpPr txBox="1"/>
      </xdr:nvSpPr>
      <xdr:spPr>
        <a:xfrm>
          <a:off x="1619250" y="3857624"/>
          <a:ext cx="819150" cy="2457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be(E10/D10) and, with the help of the percentage button, can be converted to 18%.</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absoluteAnchor>
    <xdr:pos x="609600" y="381000"/>
    <xdr:ext cx="8654143" cy="6272893"/>
    <xdr:graphicFrame macro="">
      <xdr:nvGraphicFramePr>
        <xdr:cNvPr id="2" name="Chart 1">
          <a:extLst>
            <a:ext uri="{FF2B5EF4-FFF2-40B4-BE49-F238E27FC236}">
              <a16:creationId xmlns:a16="http://schemas.microsoft.com/office/drawing/2014/main" id="{628770CC-CDB0-48AA-99F8-450F3B71CE9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230313" y="7342188"/>
    <xdr:ext cx="8654143" cy="6272893"/>
    <xdr:graphicFrame macro="">
      <xdr:nvGraphicFramePr>
        <xdr:cNvPr id="3" name="Chart 2">
          <a:extLst>
            <a:ext uri="{FF2B5EF4-FFF2-40B4-BE49-F238E27FC236}">
              <a16:creationId xmlns:a16="http://schemas.microsoft.com/office/drawing/2014/main" id="{2EAA59E9-CD1F-48DC-A935-25D31EF020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230313" y="14287500"/>
    <xdr:ext cx="8654143" cy="6272893"/>
    <xdr:graphicFrame macro="">
      <xdr:nvGraphicFramePr>
        <xdr:cNvPr id="4" name="Chart 3">
          <a:extLst>
            <a:ext uri="{FF2B5EF4-FFF2-40B4-BE49-F238E27FC236}">
              <a16:creationId xmlns:a16="http://schemas.microsoft.com/office/drawing/2014/main" id="{A3D15286-E012-4D81-86CA-57B63C217E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4</xdr:col>
      <xdr:colOff>685800</xdr:colOff>
      <xdr:row>26</xdr:row>
      <xdr:rowOff>38100</xdr:rowOff>
    </xdr:from>
    <xdr:to>
      <xdr:col>5</xdr:col>
      <xdr:colOff>666750</xdr:colOff>
      <xdr:row>46</xdr:row>
      <xdr:rowOff>123826</xdr:rowOff>
    </xdr:to>
    <xdr:sp macro="" textlink="">
      <xdr:nvSpPr>
        <xdr:cNvPr id="2" name="TextBox 1">
          <a:extLst>
            <a:ext uri="{FF2B5EF4-FFF2-40B4-BE49-F238E27FC236}">
              <a16:creationId xmlns:a16="http://schemas.microsoft.com/office/drawing/2014/main" id="{428BB927-1C4B-46DB-8213-4445838DAFD8}"/>
            </a:ext>
          </a:extLst>
        </xdr:cNvPr>
        <xdr:cNvSpPr txBox="1"/>
      </xdr:nvSpPr>
      <xdr:spPr>
        <a:xfrm>
          <a:off x="5857875" y="4295775"/>
          <a:ext cx="2886075" cy="3895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p>
        <a:p>
          <a:endParaRPr lang="en-US">
            <a:effectLst/>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CMSE Students)</a:t>
          </a:r>
          <a:endParaRPr lang="en-US">
            <a:effectLst/>
          </a:endParaRPr>
        </a:p>
        <a:p>
          <a:r>
            <a:rPr lang="en-US" sz="1100" b="0" baseline="0">
              <a:solidFill>
                <a:schemeClr val="dk1"/>
              </a:solidFill>
              <a:effectLst/>
              <a:latin typeface="+mn-lt"/>
              <a:ea typeface="+mn-ea"/>
              <a:cs typeface="+mn-cs"/>
            </a:rPr>
            <a:t>Data was collected from Range N10:S11 of sheet "Tables(2)". M10 and M11 shows the tot num of CMSE female and male students respectively. So additon was made to find the total num of students for each year which was used to plot  a bar graph.</a:t>
          </a:r>
        </a:p>
        <a:p>
          <a:endParaRPr lang="en-US">
            <a:effectLst/>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CMSE Students) Data was collected from N10:S10 of "Tables(2)" which shows the total number of CMSE female students for each year.</a:t>
          </a:r>
        </a:p>
        <a:p>
          <a:endParaRPr lang="en-US">
            <a:effectLst/>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CMSE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for each years. (B38+B40+B41).</a:t>
          </a:r>
          <a:endParaRPr lang="en-US" sz="1100"/>
        </a:p>
      </xdr:txBody>
    </xdr:sp>
    <xdr:clientData/>
  </xdr:twoCellAnchor>
  <xdr:twoCellAnchor>
    <xdr:from>
      <xdr:col>3</xdr:col>
      <xdr:colOff>104775</xdr:colOff>
      <xdr:row>25</xdr:row>
      <xdr:rowOff>180974</xdr:rowOff>
    </xdr:from>
    <xdr:to>
      <xdr:col>4</xdr:col>
      <xdr:colOff>447675</xdr:colOff>
      <xdr:row>35</xdr:row>
      <xdr:rowOff>123825</xdr:rowOff>
    </xdr:to>
    <xdr:sp macro="" textlink="">
      <xdr:nvSpPr>
        <xdr:cNvPr id="3" name="TextBox 2">
          <a:extLst>
            <a:ext uri="{FF2B5EF4-FFF2-40B4-BE49-F238E27FC236}">
              <a16:creationId xmlns:a16="http://schemas.microsoft.com/office/drawing/2014/main" id="{24ABB54A-3DB2-42A0-B3DD-7CD63F7506D1}"/>
            </a:ext>
          </a:extLst>
        </xdr:cNvPr>
        <xdr:cNvSpPr txBox="1"/>
      </xdr:nvSpPr>
      <xdr:spPr>
        <a:xfrm>
          <a:off x="1933575" y="4248149"/>
          <a:ext cx="3686175" cy="1847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31%.</a:t>
          </a:r>
          <a:endParaRPr lang="en-US">
            <a:effectLst/>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absoluteAnchor>
    <xdr:pos x="609600" y="381000"/>
    <xdr:ext cx="8654143" cy="6272893"/>
    <xdr:graphicFrame macro="">
      <xdr:nvGraphicFramePr>
        <xdr:cNvPr id="2" name="Chart 1">
          <a:extLst>
            <a:ext uri="{FF2B5EF4-FFF2-40B4-BE49-F238E27FC236}">
              <a16:creationId xmlns:a16="http://schemas.microsoft.com/office/drawing/2014/main" id="{A333AE0F-3AC0-4801-A5EF-E8E5A5B0268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 y="7429500"/>
    <xdr:ext cx="8654143" cy="6272893"/>
    <xdr:graphicFrame macro="">
      <xdr:nvGraphicFramePr>
        <xdr:cNvPr id="3" name="Chart 2">
          <a:extLst>
            <a:ext uri="{FF2B5EF4-FFF2-40B4-BE49-F238E27FC236}">
              <a16:creationId xmlns:a16="http://schemas.microsoft.com/office/drawing/2014/main" id="{4C9E9E0A-58DB-409A-B3D6-545A26DA9A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612321" y="14593661"/>
    <xdr:ext cx="8654143" cy="6272893"/>
    <xdr:graphicFrame macro="">
      <xdr:nvGraphicFramePr>
        <xdr:cNvPr id="4" name="Chart 3">
          <a:extLst>
            <a:ext uri="{FF2B5EF4-FFF2-40B4-BE49-F238E27FC236}">
              <a16:creationId xmlns:a16="http://schemas.microsoft.com/office/drawing/2014/main" id="{8D77F74F-1083-429F-9FE8-91722ADF717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4</xdr:col>
      <xdr:colOff>1524000</xdr:colOff>
      <xdr:row>23</xdr:row>
      <xdr:rowOff>47625</xdr:rowOff>
    </xdr:from>
    <xdr:to>
      <xdr:col>5</xdr:col>
      <xdr:colOff>1809750</xdr:colOff>
      <xdr:row>47</xdr:row>
      <xdr:rowOff>161925</xdr:rowOff>
    </xdr:to>
    <xdr:sp macro="" textlink="">
      <xdr:nvSpPr>
        <xdr:cNvPr id="2" name="TextBox 1">
          <a:extLst>
            <a:ext uri="{FF2B5EF4-FFF2-40B4-BE49-F238E27FC236}">
              <a16:creationId xmlns:a16="http://schemas.microsoft.com/office/drawing/2014/main" id="{82255144-17CE-420F-886C-7D0841B1C7D5}"/>
            </a:ext>
          </a:extLst>
        </xdr:cNvPr>
        <xdr:cNvSpPr txBox="1"/>
      </xdr:nvSpPr>
      <xdr:spPr>
        <a:xfrm>
          <a:off x="3048000" y="3667125"/>
          <a:ext cx="609600" cy="468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p>
        <a:p>
          <a:endParaRPr lang="en-US">
            <a:effectLst/>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Mechanical Eng Students)</a:t>
          </a:r>
          <a:endParaRPr lang="en-US">
            <a:effectLst/>
          </a:endParaRPr>
        </a:p>
        <a:p>
          <a:r>
            <a:rPr lang="en-US" sz="1100" b="0" baseline="0">
              <a:solidFill>
                <a:schemeClr val="dk1"/>
              </a:solidFill>
              <a:effectLst/>
              <a:latin typeface="+mn-lt"/>
              <a:ea typeface="+mn-ea"/>
              <a:cs typeface="+mn-cs"/>
            </a:rPr>
            <a:t>Data was collected from Range N24:S25 of sheet "Tables(2)". M24 and M25 shows the tot num of ME female and male students respectively. So additon was made to find the total num of students for each year which was used to plot  a bar graph.</a:t>
          </a:r>
        </a:p>
        <a:p>
          <a:endParaRPr lang="en-US">
            <a:effectLst/>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ME Students) Data was collected from N24:S24 of "Tables(2)" which shows the total number of ME female students for each year. This data was used to plot the Graph 2.</a:t>
          </a:r>
        </a:p>
        <a:p>
          <a:endParaRPr lang="en-US">
            <a:effectLst/>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ME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for each years. (B101+B103+B104). For example num of UR students in 2017 will be (C101+C103+C104) which was then used to plot Graph 3.</a:t>
          </a:r>
          <a:endParaRPr lang="en-US">
            <a:effectLst/>
          </a:endParaRPr>
        </a:p>
        <a:p>
          <a:endParaRPr lang="en-US" sz="1100"/>
        </a:p>
      </xdr:txBody>
    </xdr:sp>
    <xdr:clientData/>
  </xdr:twoCellAnchor>
  <xdr:twoCellAnchor>
    <xdr:from>
      <xdr:col>2</xdr:col>
      <xdr:colOff>28575</xdr:colOff>
      <xdr:row>23</xdr:row>
      <xdr:rowOff>104775</xdr:rowOff>
    </xdr:from>
    <xdr:to>
      <xdr:col>4</xdr:col>
      <xdr:colOff>238125</xdr:colOff>
      <xdr:row>34</xdr:row>
      <xdr:rowOff>114300</xdr:rowOff>
    </xdr:to>
    <xdr:sp macro="" textlink="">
      <xdr:nvSpPr>
        <xdr:cNvPr id="3" name="TextBox 2">
          <a:extLst>
            <a:ext uri="{FF2B5EF4-FFF2-40B4-BE49-F238E27FC236}">
              <a16:creationId xmlns:a16="http://schemas.microsoft.com/office/drawing/2014/main" id="{F868E785-3E07-4496-BE02-FF5F9B31A3B9}"/>
            </a:ext>
          </a:extLst>
        </xdr:cNvPr>
        <xdr:cNvSpPr txBox="1"/>
      </xdr:nvSpPr>
      <xdr:spPr>
        <a:xfrm>
          <a:off x="1247775" y="3724275"/>
          <a:ext cx="1428750"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17%.</a:t>
          </a:r>
          <a:endParaRPr lang="en-US">
            <a:effectLst/>
          </a:endParaRP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absoluteAnchor>
    <xdr:pos x="609600" y="7239000"/>
    <xdr:ext cx="8654143" cy="6272893"/>
    <xdr:graphicFrame macro="">
      <xdr:nvGraphicFramePr>
        <xdr:cNvPr id="2" name="Chart 1">
          <a:extLst>
            <a:ext uri="{FF2B5EF4-FFF2-40B4-BE49-F238E27FC236}">
              <a16:creationId xmlns:a16="http://schemas.microsoft.com/office/drawing/2014/main" id="{27ADF0AD-25FD-4C37-81F3-A4ECA56F6B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15156" y="198438"/>
    <xdr:ext cx="8654143" cy="6272893"/>
    <xdr:graphicFrame macro="">
      <xdr:nvGraphicFramePr>
        <xdr:cNvPr id="3" name="Chart 2">
          <a:extLst>
            <a:ext uri="{FF2B5EF4-FFF2-40B4-BE49-F238E27FC236}">
              <a16:creationId xmlns:a16="http://schemas.microsoft.com/office/drawing/2014/main" id="{3F8B6413-7C7F-424F-B14F-33BA446460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972343" y="14505781"/>
    <xdr:ext cx="8654143" cy="6272893"/>
    <xdr:graphicFrame macro="">
      <xdr:nvGraphicFramePr>
        <xdr:cNvPr id="4" name="Chart 3">
          <a:extLst>
            <a:ext uri="{FF2B5EF4-FFF2-40B4-BE49-F238E27FC236}">
              <a16:creationId xmlns:a16="http://schemas.microsoft.com/office/drawing/2014/main" id="{B335F542-4FBF-468B-95EE-55CA4EC0B98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4</xdr:col>
      <xdr:colOff>1552575</xdr:colOff>
      <xdr:row>24</xdr:row>
      <xdr:rowOff>57150</xdr:rowOff>
    </xdr:from>
    <xdr:to>
      <xdr:col>5</xdr:col>
      <xdr:colOff>1514475</xdr:colOff>
      <xdr:row>50</xdr:row>
      <xdr:rowOff>76200</xdr:rowOff>
    </xdr:to>
    <xdr:sp macro="" textlink="">
      <xdr:nvSpPr>
        <xdr:cNvPr id="2" name="TextBox 1">
          <a:extLst>
            <a:ext uri="{FF2B5EF4-FFF2-40B4-BE49-F238E27FC236}">
              <a16:creationId xmlns:a16="http://schemas.microsoft.com/office/drawing/2014/main" id="{7BC490F1-A4B4-45A3-BEE0-E94584B83575}"/>
            </a:ext>
          </a:extLst>
        </xdr:cNvPr>
        <xdr:cNvSpPr txBox="1"/>
      </xdr:nvSpPr>
      <xdr:spPr>
        <a:xfrm>
          <a:off x="3048000" y="3867150"/>
          <a:ext cx="609600" cy="497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calculations</a:t>
          </a:r>
          <a:r>
            <a:rPr lang="en-US" sz="1100" baseline="0">
              <a:solidFill>
                <a:schemeClr val="dk1"/>
              </a:solidFill>
              <a:effectLst/>
              <a:latin typeface="+mn-lt"/>
              <a:ea typeface="+mn-ea"/>
              <a:cs typeface="+mn-cs"/>
            </a:rPr>
            <a:t> were done in excel and all data used for calculations were collected from "Tables(2)". Comments on how the data was collected has been added to the table.</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1:(</a:t>
          </a:r>
          <a:r>
            <a:rPr lang="en-US" sz="1100" b="0" baseline="0">
              <a:solidFill>
                <a:schemeClr val="dk1"/>
              </a:solidFill>
              <a:effectLst/>
              <a:latin typeface="+mn-lt"/>
              <a:ea typeface="+mn-ea"/>
              <a:cs typeface="+mn-cs"/>
            </a:rPr>
            <a:t>Total num of Biosystens Eng Students)</a:t>
          </a:r>
          <a:endParaRPr lang="en-US">
            <a:effectLst/>
          </a:endParaRPr>
        </a:p>
        <a:p>
          <a:r>
            <a:rPr lang="en-US" sz="1100" b="0" baseline="0">
              <a:solidFill>
                <a:schemeClr val="dk1"/>
              </a:solidFill>
              <a:effectLst/>
              <a:latin typeface="+mn-lt"/>
              <a:ea typeface="+mn-ea"/>
              <a:cs typeface="+mn-cs"/>
            </a:rPr>
            <a:t>Data was collected from Range N4:S5 of sheet "Tables(2)". M4 and M5 shows the tot num of Biosys Eng female and male students respectively. So additon was made to find the total num of students for each year which was used to plot  a bar graph.</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2: (</a:t>
          </a:r>
          <a:r>
            <a:rPr lang="en-US" sz="1100" b="0" baseline="0">
              <a:solidFill>
                <a:schemeClr val="dk1"/>
              </a:solidFill>
              <a:effectLst/>
              <a:latin typeface="+mn-lt"/>
              <a:ea typeface="+mn-ea"/>
              <a:cs typeface="+mn-cs"/>
            </a:rPr>
            <a:t>Total num of Female BioSys Students) Data was collected from N4:S4 of "Tables(2)" which shows the total number of ME female students for each year. This data was used to plot the Graph 2.</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Graph 3: (</a:t>
          </a:r>
          <a:r>
            <a:rPr lang="en-US" sz="1100" b="0" baseline="0">
              <a:solidFill>
                <a:schemeClr val="dk1"/>
              </a:solidFill>
              <a:effectLst/>
              <a:latin typeface="+mn-lt"/>
              <a:ea typeface="+mn-ea"/>
              <a:cs typeface="+mn-cs"/>
            </a:rPr>
            <a:t>Total num of NSF UR BioSys students)</a:t>
          </a:r>
          <a:endParaRPr lang="en-US">
            <a:effectLst/>
          </a:endParaRPr>
        </a:p>
        <a:p>
          <a:r>
            <a:rPr lang="en-US" sz="1100" b="0" baseline="0">
              <a:solidFill>
                <a:schemeClr val="dk1"/>
              </a:solidFill>
              <a:effectLst/>
              <a:latin typeface="+mn-lt"/>
              <a:ea typeface="+mn-ea"/>
              <a:cs typeface="+mn-cs"/>
            </a:rPr>
            <a:t>Data was collected from "Tables(2)" by adding the Number of AI,Blacks and Latinos for each years. (B11+B13+B14). For example num of UR students in 2017 will be (C11+C13+C14) which was then used to plot Graph 3.</a:t>
          </a:r>
          <a:endParaRPr lang="en-US">
            <a:effectLst/>
          </a:endParaRPr>
        </a:p>
        <a:p>
          <a:endParaRPr lang="en-US" sz="1100"/>
        </a:p>
      </xdr:txBody>
    </xdr:sp>
    <xdr:clientData/>
  </xdr:twoCellAnchor>
  <xdr:twoCellAnchor>
    <xdr:from>
      <xdr:col>3</xdr:col>
      <xdr:colOff>495299</xdr:colOff>
      <xdr:row>23</xdr:row>
      <xdr:rowOff>180975</xdr:rowOff>
    </xdr:from>
    <xdr:to>
      <xdr:col>4</xdr:col>
      <xdr:colOff>942974</xdr:colOff>
      <xdr:row>36</xdr:row>
      <xdr:rowOff>19050</xdr:rowOff>
    </xdr:to>
    <xdr:sp macro="" textlink="">
      <xdr:nvSpPr>
        <xdr:cNvPr id="3" name="TextBox 2">
          <a:extLst>
            <a:ext uri="{FF2B5EF4-FFF2-40B4-BE49-F238E27FC236}">
              <a16:creationId xmlns:a16="http://schemas.microsoft.com/office/drawing/2014/main" id="{644E9A87-CB7D-4ADB-8E18-8334A6EA4457}"/>
            </a:ext>
          </a:extLst>
        </xdr:cNvPr>
        <xdr:cNvSpPr txBox="1"/>
      </xdr:nvSpPr>
      <xdr:spPr>
        <a:xfrm>
          <a:off x="2324099" y="3800475"/>
          <a:ext cx="723900" cy="2314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Percentages</a:t>
          </a:r>
          <a:r>
            <a:rPr lang="en-US" sz="1100">
              <a:solidFill>
                <a:schemeClr val="dk1"/>
              </a:solidFill>
              <a:effectLst/>
              <a:latin typeface="+mn-lt"/>
              <a:ea typeface="+mn-ea"/>
              <a:cs typeface="+mn-cs"/>
            </a:rPr>
            <a:t>: For the percentages, I calculated the percentage by dividing each value by its corresponding year and converting it to a percentage with the percentage button on the home tab. I chose to present the percentages as whole numbers, but they can also be represented in one or two decimal places using the decrease decimal at the home tab. For example, finding the percentage of females in 2022 will be(E9/D9) and, with the help of the percentage button, can be converted to 62%.</a:t>
          </a:r>
          <a:endParaRPr lang="en-US">
            <a:effectLst/>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4.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24E5F-095C-4230-9253-0FB8608A2667}">
  <dimension ref="M1:V20"/>
  <sheetViews>
    <sheetView tabSelected="1" workbookViewId="0">
      <selection activeCell="V2" sqref="V2"/>
    </sheetView>
  </sheetViews>
  <sheetFormatPr defaultRowHeight="14.5" x14ac:dyDescent="0.35"/>
  <cols>
    <col min="14" max="14" width="18.54296875" customWidth="1"/>
    <col min="15" max="20" width="9.54296875" bestFit="1" customWidth="1"/>
  </cols>
  <sheetData>
    <row r="1" spans="13:22" x14ac:dyDescent="0.35">
      <c r="N1" s="5" t="s">
        <v>24</v>
      </c>
      <c r="O1" s="4">
        <v>2017</v>
      </c>
      <c r="P1" s="4">
        <v>2018</v>
      </c>
      <c r="Q1" s="4">
        <v>2019</v>
      </c>
      <c r="R1" s="4">
        <v>2020</v>
      </c>
      <c r="S1" s="4">
        <v>2021</v>
      </c>
      <c r="T1" s="4">
        <v>2022</v>
      </c>
      <c r="U1" s="4">
        <v>2023</v>
      </c>
      <c r="V1" s="4">
        <v>2024</v>
      </c>
    </row>
    <row r="2" spans="13:22" x14ac:dyDescent="0.35">
      <c r="M2" t="s">
        <v>1</v>
      </c>
      <c r="N2" t="s">
        <v>21</v>
      </c>
      <c r="O2">
        <v>1163</v>
      </c>
      <c r="P2">
        <v>1285</v>
      </c>
      <c r="Q2">
        <v>1290</v>
      </c>
      <c r="R2">
        <v>1280</v>
      </c>
      <c r="S2">
        <v>1277</v>
      </c>
      <c r="T2">
        <v>1356</v>
      </c>
      <c r="U2">
        <v>1382</v>
      </c>
      <c r="V2">
        <v>1419</v>
      </c>
    </row>
    <row r="3" spans="13:22" x14ac:dyDescent="0.35">
      <c r="M3" t="s">
        <v>1</v>
      </c>
      <c r="N3" t="s">
        <v>20</v>
      </c>
      <c r="O3">
        <v>4359</v>
      </c>
      <c r="P3">
        <v>4455</v>
      </c>
      <c r="Q3">
        <v>4505</v>
      </c>
      <c r="R3">
        <v>4321</v>
      </c>
      <c r="S3">
        <v>4417</v>
      </c>
      <c r="T3">
        <v>4590</v>
      </c>
      <c r="U3">
        <v>4745</v>
      </c>
      <c r="V3">
        <v>4780</v>
      </c>
    </row>
    <row r="4" spans="13:22" x14ac:dyDescent="0.35">
      <c r="M4" t="s">
        <v>1</v>
      </c>
      <c r="N4" t="s">
        <v>87</v>
      </c>
      <c r="V4">
        <v>1</v>
      </c>
    </row>
    <row r="5" spans="13:22" x14ac:dyDescent="0.35">
      <c r="M5" t="s">
        <v>1</v>
      </c>
      <c r="N5" t="s">
        <v>88</v>
      </c>
      <c r="O5">
        <f t="shared" ref="O5:T5" si="0">SUM(O2:O3)</f>
        <v>5522</v>
      </c>
      <c r="P5">
        <f t="shared" si="0"/>
        <v>5740</v>
      </c>
      <c r="Q5">
        <f t="shared" si="0"/>
        <v>5795</v>
      </c>
      <c r="R5">
        <f t="shared" si="0"/>
        <v>5601</v>
      </c>
      <c r="S5">
        <f t="shared" si="0"/>
        <v>5694</v>
      </c>
      <c r="T5">
        <f t="shared" si="0"/>
        <v>5946</v>
      </c>
      <c r="U5">
        <v>6127</v>
      </c>
      <c r="V5">
        <v>6200</v>
      </c>
    </row>
    <row r="7" spans="13:22" x14ac:dyDescent="0.35">
      <c r="M7" s="26" t="s">
        <v>1</v>
      </c>
      <c r="N7" s="26" t="s">
        <v>9</v>
      </c>
      <c r="O7" s="26">
        <v>5</v>
      </c>
      <c r="P7" s="26">
        <v>5</v>
      </c>
      <c r="Q7" s="26">
        <v>8</v>
      </c>
      <c r="R7" s="26">
        <v>9</v>
      </c>
      <c r="S7" s="26">
        <v>6</v>
      </c>
      <c r="T7" s="26">
        <v>9</v>
      </c>
      <c r="U7" s="26">
        <v>14</v>
      </c>
      <c r="V7" s="26">
        <v>14</v>
      </c>
    </row>
    <row r="8" spans="13:22" x14ac:dyDescent="0.35">
      <c r="M8" t="s">
        <v>1</v>
      </c>
      <c r="N8" t="s">
        <v>8</v>
      </c>
      <c r="O8">
        <v>429</v>
      </c>
      <c r="P8">
        <v>503</v>
      </c>
      <c r="Q8">
        <v>546</v>
      </c>
      <c r="R8">
        <v>609</v>
      </c>
      <c r="S8">
        <v>671</v>
      </c>
      <c r="T8">
        <v>725</v>
      </c>
      <c r="U8">
        <v>788</v>
      </c>
      <c r="V8">
        <v>789</v>
      </c>
    </row>
    <row r="9" spans="13:22" x14ac:dyDescent="0.35">
      <c r="M9" s="26" t="s">
        <v>1</v>
      </c>
      <c r="N9" s="26" t="s">
        <v>7</v>
      </c>
      <c r="O9" s="26">
        <v>257</v>
      </c>
      <c r="P9" s="26">
        <v>269</v>
      </c>
      <c r="Q9" s="26">
        <v>262</v>
      </c>
      <c r="R9" s="26">
        <v>283</v>
      </c>
      <c r="S9" s="26">
        <v>289</v>
      </c>
      <c r="T9" s="26">
        <v>299</v>
      </c>
      <c r="U9" s="26">
        <v>324</v>
      </c>
      <c r="V9" s="26">
        <v>338</v>
      </c>
    </row>
    <row r="10" spans="13:22" x14ac:dyDescent="0.35">
      <c r="M10" s="26" t="s">
        <v>1</v>
      </c>
      <c r="N10" s="26" t="s">
        <v>6</v>
      </c>
      <c r="O10" s="26">
        <v>197</v>
      </c>
      <c r="P10" s="26">
        <v>230</v>
      </c>
      <c r="Q10" s="26">
        <v>253</v>
      </c>
      <c r="R10" s="26">
        <v>251</v>
      </c>
      <c r="S10" s="26">
        <v>303</v>
      </c>
      <c r="T10" s="26">
        <v>311</v>
      </c>
      <c r="U10" s="26">
        <v>336</v>
      </c>
      <c r="V10" s="26">
        <v>401</v>
      </c>
    </row>
    <row r="11" spans="13:22" x14ac:dyDescent="0.35">
      <c r="M11" t="s">
        <v>1</v>
      </c>
      <c r="N11" t="s">
        <v>5</v>
      </c>
      <c r="O11">
        <v>780</v>
      </c>
      <c r="P11">
        <v>762</v>
      </c>
      <c r="Q11">
        <v>688</v>
      </c>
      <c r="R11">
        <v>533</v>
      </c>
      <c r="S11">
        <v>575</v>
      </c>
      <c r="T11">
        <v>732</v>
      </c>
      <c r="U11">
        <v>781</v>
      </c>
      <c r="V11">
        <v>750</v>
      </c>
    </row>
    <row r="12" spans="13:22" x14ac:dyDescent="0.35">
      <c r="M12" t="s">
        <v>1</v>
      </c>
      <c r="N12" t="s">
        <v>4</v>
      </c>
      <c r="O12">
        <v>3</v>
      </c>
      <c r="P12">
        <v>4</v>
      </c>
      <c r="Q12">
        <v>4</v>
      </c>
      <c r="R12">
        <v>2</v>
      </c>
      <c r="S12">
        <v>0</v>
      </c>
      <c r="T12">
        <v>0</v>
      </c>
      <c r="U12">
        <v>1</v>
      </c>
      <c r="V12">
        <v>1</v>
      </c>
    </row>
    <row r="13" spans="13:22" x14ac:dyDescent="0.35">
      <c r="M13" t="s">
        <v>1</v>
      </c>
      <c r="N13" t="s">
        <v>3</v>
      </c>
      <c r="O13">
        <v>42</v>
      </c>
      <c r="P13">
        <v>45</v>
      </c>
      <c r="Q13">
        <v>77</v>
      </c>
      <c r="R13">
        <v>95</v>
      </c>
      <c r="S13">
        <v>163</v>
      </c>
      <c r="T13">
        <v>165</v>
      </c>
      <c r="U13">
        <v>157</v>
      </c>
      <c r="V13">
        <v>133</v>
      </c>
    </row>
    <row r="14" spans="13:22" x14ac:dyDescent="0.35">
      <c r="M14" t="s">
        <v>1</v>
      </c>
      <c r="N14" t="s">
        <v>2</v>
      </c>
      <c r="O14">
        <v>136</v>
      </c>
      <c r="P14">
        <v>160</v>
      </c>
      <c r="Q14">
        <v>173</v>
      </c>
      <c r="R14">
        <v>175</v>
      </c>
      <c r="S14">
        <v>177</v>
      </c>
      <c r="T14">
        <v>212</v>
      </c>
      <c r="U14">
        <v>243</v>
      </c>
      <c r="V14">
        <v>264</v>
      </c>
    </row>
    <row r="15" spans="13:22" x14ac:dyDescent="0.35">
      <c r="M15" t="s">
        <v>1</v>
      </c>
      <c r="N15" t="s">
        <v>0</v>
      </c>
      <c r="O15">
        <v>3573</v>
      </c>
      <c r="P15">
        <v>3762</v>
      </c>
      <c r="Q15">
        <v>3785</v>
      </c>
      <c r="R15">
        <v>3644</v>
      </c>
      <c r="S15">
        <v>3512</v>
      </c>
      <c r="T15">
        <v>3482</v>
      </c>
      <c r="U15">
        <v>3483</v>
      </c>
      <c r="V15">
        <v>3510</v>
      </c>
    </row>
    <row r="17" spans="13:22" x14ac:dyDescent="0.35">
      <c r="M17" t="s">
        <v>84</v>
      </c>
      <c r="O17">
        <f>SUM(O7,O9,O10)</f>
        <v>459</v>
      </c>
      <c r="P17">
        <f t="shared" ref="P17:V17" si="1">SUM(P7,P9,P10)</f>
        <v>504</v>
      </c>
      <c r="Q17">
        <f t="shared" si="1"/>
        <v>523</v>
      </c>
      <c r="R17">
        <f t="shared" si="1"/>
        <v>543</v>
      </c>
      <c r="S17">
        <f t="shared" si="1"/>
        <v>598</v>
      </c>
      <c r="T17">
        <f t="shared" si="1"/>
        <v>619</v>
      </c>
      <c r="U17">
        <f t="shared" si="1"/>
        <v>674</v>
      </c>
      <c r="V17">
        <f t="shared" si="1"/>
        <v>753</v>
      </c>
    </row>
    <row r="19" spans="13:22" x14ac:dyDescent="0.35">
      <c r="N19" t="s">
        <v>86</v>
      </c>
      <c r="O19" s="27">
        <f t="shared" ref="O19:V19" si="2">O2/O5</f>
        <v>0.21061209706628034</v>
      </c>
      <c r="P19" s="27">
        <f t="shared" si="2"/>
        <v>0.22386759581881532</v>
      </c>
      <c r="Q19" s="27">
        <f t="shared" si="2"/>
        <v>0.22260569456427956</v>
      </c>
      <c r="R19" s="27">
        <f t="shared" si="2"/>
        <v>0.22853061953222639</v>
      </c>
      <c r="S19" s="27">
        <f t="shared" si="2"/>
        <v>0.22427116262732702</v>
      </c>
      <c r="T19" s="27">
        <f t="shared" si="2"/>
        <v>0.22805247225025227</v>
      </c>
      <c r="U19" s="27">
        <f t="shared" si="2"/>
        <v>0.22555900114248409</v>
      </c>
      <c r="V19" s="27">
        <f t="shared" si="2"/>
        <v>0.22887096774193549</v>
      </c>
    </row>
    <row r="20" spans="13:22" x14ac:dyDescent="0.35">
      <c r="N20" t="s">
        <v>85</v>
      </c>
      <c r="O20" s="27">
        <f>O17/O5</f>
        <v>8.3122057225642879E-2</v>
      </c>
      <c r="P20" s="27">
        <f t="shared" ref="P20:V20" si="3">P17/P5</f>
        <v>8.7804878048780483E-2</v>
      </c>
      <c r="Q20" s="27">
        <f t="shared" si="3"/>
        <v>9.0250215703192402E-2</v>
      </c>
      <c r="R20" s="27">
        <f t="shared" si="3"/>
        <v>9.6946973754686666E-2</v>
      </c>
      <c r="S20" s="27">
        <f t="shared" si="3"/>
        <v>0.1050228310502283</v>
      </c>
      <c r="T20" s="27">
        <f t="shared" si="3"/>
        <v>0.10410359905819037</v>
      </c>
      <c r="U20" s="27">
        <f t="shared" si="3"/>
        <v>0.11000489636037213</v>
      </c>
      <c r="V20" s="27">
        <f t="shared" si="3"/>
        <v>0.1214516129032258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0A71-F0EB-4741-91D8-F8289E6C91C7}">
  <dimension ref="A1"/>
  <sheetViews>
    <sheetView topLeftCell="B20" zoomScale="59" zoomScaleNormal="59" workbookViewId="0">
      <selection activeCell="U18" sqref="U18"/>
    </sheetView>
  </sheetViews>
  <sheetFormatPr defaultRowHeight="14.5" x14ac:dyDescent="0.3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CD4A-6244-4B51-96DB-60C534BE2365}">
  <dimension ref="C1:F22"/>
  <sheetViews>
    <sheetView topLeftCell="C1" workbookViewId="0">
      <selection activeCell="D12" sqref="D12"/>
    </sheetView>
  </sheetViews>
  <sheetFormatPr defaultRowHeight="14.5" x14ac:dyDescent="0.35"/>
  <cols>
    <col min="4" max="4" width="50.1796875" bestFit="1" customWidth="1"/>
    <col min="5" max="5" width="43.54296875" bestFit="1" customWidth="1"/>
    <col min="6" max="6" width="30.453125" bestFit="1" customWidth="1"/>
  </cols>
  <sheetData>
    <row r="1" spans="3:6" ht="15" thickBot="1" x14ac:dyDescent="0.4"/>
    <row r="2" spans="3:6" ht="15" thickBot="1" x14ac:dyDescent="0.4">
      <c r="C2" s="34" t="s">
        <v>78</v>
      </c>
      <c r="D2" s="35"/>
      <c r="E2" s="36"/>
      <c r="F2" s="37"/>
    </row>
    <row r="3" spans="3:6" ht="15" thickBot="1" x14ac:dyDescent="0.4">
      <c r="C3" s="17" t="s">
        <v>60</v>
      </c>
      <c r="D3" s="20" t="s">
        <v>77</v>
      </c>
      <c r="E3" s="18" t="s">
        <v>63</v>
      </c>
      <c r="F3" s="19" t="s">
        <v>65</v>
      </c>
    </row>
    <row r="4" spans="3:6" x14ac:dyDescent="0.35">
      <c r="C4" s="14">
        <v>2017</v>
      </c>
      <c r="D4" s="21">
        <v>190</v>
      </c>
      <c r="E4" s="15">
        <v>36</v>
      </c>
      <c r="F4" s="16">
        <v>14</v>
      </c>
    </row>
    <row r="5" spans="3:6" x14ac:dyDescent="0.35">
      <c r="C5" s="12">
        <v>2018</v>
      </c>
      <c r="D5" s="22">
        <v>229</v>
      </c>
      <c r="E5" s="10">
        <v>50</v>
      </c>
      <c r="F5" s="8">
        <v>16</v>
      </c>
    </row>
    <row r="6" spans="3:6" x14ac:dyDescent="0.35">
      <c r="C6" s="12">
        <v>2019</v>
      </c>
      <c r="D6" s="22">
        <v>190</v>
      </c>
      <c r="E6" s="10">
        <v>28</v>
      </c>
      <c r="F6" s="8">
        <v>20</v>
      </c>
    </row>
    <row r="7" spans="3:6" x14ac:dyDescent="0.35">
      <c r="C7" s="12">
        <v>2020</v>
      </c>
      <c r="D7" s="22">
        <v>216</v>
      </c>
      <c r="E7" s="10">
        <v>49</v>
      </c>
      <c r="F7" s="8">
        <v>37</v>
      </c>
    </row>
    <row r="8" spans="3:6" x14ac:dyDescent="0.35">
      <c r="C8" s="12">
        <v>2021</v>
      </c>
      <c r="D8" s="22">
        <v>256</v>
      </c>
      <c r="E8" s="10">
        <v>70</v>
      </c>
      <c r="F8" s="8">
        <v>32</v>
      </c>
    </row>
    <row r="9" spans="3:6" ht="15" thickBot="1" x14ac:dyDescent="0.4">
      <c r="C9" s="13">
        <v>2022</v>
      </c>
      <c r="D9" s="23">
        <v>251</v>
      </c>
      <c r="E9" s="11">
        <v>59</v>
      </c>
      <c r="F9" s="9">
        <v>36</v>
      </c>
    </row>
    <row r="10" spans="3:6" ht="15" thickBot="1" x14ac:dyDescent="0.4">
      <c r="C10" s="13">
        <v>2023</v>
      </c>
      <c r="D10" s="23">
        <v>183</v>
      </c>
      <c r="E10" s="11">
        <v>38</v>
      </c>
      <c r="F10" s="9">
        <v>19</v>
      </c>
    </row>
    <row r="11" spans="3:6" ht="15" thickBot="1" x14ac:dyDescent="0.4">
      <c r="C11" s="13">
        <v>2024</v>
      </c>
      <c r="D11" s="23">
        <v>152</v>
      </c>
      <c r="E11" s="11">
        <v>36</v>
      </c>
      <c r="F11" s="9">
        <v>21</v>
      </c>
    </row>
    <row r="13" spans="3:6" ht="15" thickBot="1" x14ac:dyDescent="0.4"/>
    <row r="14" spans="3:6" ht="15" thickBot="1" x14ac:dyDescent="0.4">
      <c r="C14" s="17" t="s">
        <v>60</v>
      </c>
      <c r="D14" s="18" t="s">
        <v>64</v>
      </c>
      <c r="E14" s="19" t="s">
        <v>66</v>
      </c>
    </row>
    <row r="15" spans="3:6" x14ac:dyDescent="0.35">
      <c r="C15" s="14">
        <v>2017</v>
      </c>
      <c r="D15" s="24">
        <f>E4/D4</f>
        <v>0.18947368421052632</v>
      </c>
      <c r="E15" s="25">
        <f>F4/D4</f>
        <v>7.3684210526315783E-2</v>
      </c>
    </row>
    <row r="16" spans="3:6" x14ac:dyDescent="0.35">
      <c r="C16" s="12">
        <v>2018</v>
      </c>
      <c r="D16" s="24">
        <f>E5/D5</f>
        <v>0.2183406113537118</v>
      </c>
      <c r="E16" s="25">
        <f>F5/D5</f>
        <v>6.9868995633187769E-2</v>
      </c>
    </row>
    <row r="17" spans="3:5" x14ac:dyDescent="0.35">
      <c r="C17" s="12">
        <v>2019</v>
      </c>
      <c r="D17" s="24">
        <f>E6/D6</f>
        <v>0.14736842105263157</v>
      </c>
      <c r="E17" s="25">
        <f>F6/D6</f>
        <v>0.10526315789473684</v>
      </c>
    </row>
    <row r="18" spans="3:5" x14ac:dyDescent="0.35">
      <c r="C18" s="12">
        <v>2020</v>
      </c>
      <c r="D18" s="24">
        <f>E7/D7</f>
        <v>0.22685185185185186</v>
      </c>
      <c r="E18" s="25">
        <f>F7/D7</f>
        <v>0.17129629629629631</v>
      </c>
    </row>
    <row r="19" spans="3:5" x14ac:dyDescent="0.35">
      <c r="C19" s="12">
        <v>2021</v>
      </c>
      <c r="D19" s="24">
        <f>E8/D8</f>
        <v>0.2734375</v>
      </c>
      <c r="E19" s="25">
        <f>F8/D8</f>
        <v>0.125</v>
      </c>
    </row>
    <row r="20" spans="3:5" ht="15" thickBot="1" x14ac:dyDescent="0.4">
      <c r="C20" s="13">
        <v>2022</v>
      </c>
      <c r="D20" s="24">
        <f t="shared" ref="D20:D22" si="0">E9/D9</f>
        <v>0.23505976095617531</v>
      </c>
      <c r="E20" s="25">
        <f t="shared" ref="E20:E22" si="1">F9/D9</f>
        <v>0.14342629482071714</v>
      </c>
    </row>
    <row r="21" spans="3:5" ht="15" thickBot="1" x14ac:dyDescent="0.4">
      <c r="C21" s="13">
        <v>2023</v>
      </c>
      <c r="D21" s="24">
        <f t="shared" si="0"/>
        <v>0.20765027322404372</v>
      </c>
      <c r="E21" s="25">
        <f t="shared" si="1"/>
        <v>0.10382513661202186</v>
      </c>
    </row>
    <row r="22" spans="3:5" ht="15" thickBot="1" x14ac:dyDescent="0.4">
      <c r="C22" s="13">
        <v>2024</v>
      </c>
      <c r="D22" s="24">
        <f t="shared" si="0"/>
        <v>0.23684210526315788</v>
      </c>
      <c r="E22" s="25">
        <f t="shared" si="1"/>
        <v>0.13815789473684212</v>
      </c>
    </row>
  </sheetData>
  <mergeCells count="1">
    <mergeCell ref="C2:F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D57B-D213-4F70-8686-F412F39F141C}">
  <dimension ref="A1"/>
  <sheetViews>
    <sheetView topLeftCell="B20" zoomScale="56" zoomScaleNormal="50" workbookViewId="0">
      <selection activeCell="T48" sqref="T48"/>
    </sheetView>
  </sheetViews>
  <sheetFormatPr defaultRowHeight="14.5" x14ac:dyDescent="0.3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B2552-CD0E-4E07-AFFB-59B4A13DADB7}">
  <dimension ref="C1:F22"/>
  <sheetViews>
    <sheetView workbookViewId="0">
      <selection activeCell="F12" sqref="F12"/>
    </sheetView>
  </sheetViews>
  <sheetFormatPr defaultColWidth="9.1796875" defaultRowHeight="14.5" x14ac:dyDescent="0.35"/>
  <cols>
    <col min="1" max="3" width="9.1796875" style="7"/>
    <col min="4" max="4" width="42.81640625" style="7" bestFit="1" customWidth="1"/>
    <col min="5" max="5" width="43.54296875" style="7" bestFit="1" customWidth="1"/>
    <col min="6" max="6" width="30.453125" style="7" bestFit="1" customWidth="1"/>
    <col min="7" max="16384" width="9.1796875" style="7"/>
  </cols>
  <sheetData>
    <row r="1" spans="3:6" ht="15" thickBot="1" x14ac:dyDescent="0.4"/>
    <row r="2" spans="3:6" ht="15" thickBot="1" x14ac:dyDescent="0.4">
      <c r="C2" s="34" t="s">
        <v>73</v>
      </c>
      <c r="D2" s="35"/>
      <c r="E2" s="36"/>
      <c r="F2" s="37"/>
    </row>
    <row r="3" spans="3:6" ht="15" thickBot="1" x14ac:dyDescent="0.4">
      <c r="C3" s="17" t="s">
        <v>60</v>
      </c>
      <c r="D3" s="20" t="s">
        <v>74</v>
      </c>
      <c r="E3" s="18" t="s">
        <v>63</v>
      </c>
      <c r="F3" s="19" t="s">
        <v>65</v>
      </c>
    </row>
    <row r="4" spans="3:6" x14ac:dyDescent="0.35">
      <c r="C4" s="14">
        <v>2017</v>
      </c>
      <c r="D4" s="21">
        <v>738</v>
      </c>
      <c r="E4" s="15">
        <v>221</v>
      </c>
      <c r="F4" s="16">
        <v>40</v>
      </c>
    </row>
    <row r="5" spans="3:6" x14ac:dyDescent="0.35">
      <c r="C5" s="12">
        <v>2018</v>
      </c>
      <c r="D5" s="22">
        <v>674</v>
      </c>
      <c r="E5" s="10">
        <v>227</v>
      </c>
      <c r="F5" s="8">
        <v>47</v>
      </c>
    </row>
    <row r="6" spans="3:6" x14ac:dyDescent="0.35">
      <c r="C6" s="12">
        <v>2019</v>
      </c>
      <c r="D6" s="22">
        <v>631</v>
      </c>
      <c r="E6" s="10">
        <v>233</v>
      </c>
      <c r="F6" s="8">
        <v>53</v>
      </c>
    </row>
    <row r="7" spans="3:6" x14ac:dyDescent="0.35">
      <c r="C7" s="12">
        <v>2020</v>
      </c>
      <c r="D7" s="22">
        <v>566</v>
      </c>
      <c r="E7" s="10">
        <v>217</v>
      </c>
      <c r="F7" s="8">
        <v>45</v>
      </c>
    </row>
    <row r="8" spans="3:6" x14ac:dyDescent="0.35">
      <c r="C8" s="12">
        <v>2021</v>
      </c>
      <c r="D8" s="22">
        <v>499</v>
      </c>
      <c r="E8" s="10">
        <v>191</v>
      </c>
      <c r="F8" s="8">
        <v>44</v>
      </c>
    </row>
    <row r="9" spans="3:6" ht="15" thickBot="1" x14ac:dyDescent="0.4">
      <c r="C9" s="13">
        <v>2022</v>
      </c>
      <c r="D9" s="23">
        <v>454</v>
      </c>
      <c r="E9" s="11">
        <v>174</v>
      </c>
      <c r="F9" s="9">
        <v>43</v>
      </c>
    </row>
    <row r="10" spans="3:6" ht="15" thickBot="1" x14ac:dyDescent="0.4">
      <c r="C10" s="13">
        <v>2023</v>
      </c>
      <c r="D10" s="23">
        <v>391</v>
      </c>
      <c r="E10" s="11">
        <v>155</v>
      </c>
      <c r="F10" s="9">
        <v>40</v>
      </c>
    </row>
    <row r="11" spans="3:6" ht="15" thickBot="1" x14ac:dyDescent="0.4">
      <c r="C11" s="13">
        <v>2024</v>
      </c>
      <c r="D11" s="23">
        <v>428</v>
      </c>
      <c r="E11" s="11">
        <v>180</v>
      </c>
      <c r="F11" s="9">
        <v>52</v>
      </c>
    </row>
    <row r="13" spans="3:6" ht="15" thickBot="1" x14ac:dyDescent="0.4"/>
    <row r="14" spans="3:6" ht="15" thickBot="1" x14ac:dyDescent="0.4">
      <c r="C14" s="17" t="s">
        <v>60</v>
      </c>
      <c r="D14" s="18" t="s">
        <v>64</v>
      </c>
      <c r="E14" s="19" t="s">
        <v>66</v>
      </c>
    </row>
    <row r="15" spans="3:6" x14ac:dyDescent="0.35">
      <c r="C15" s="14">
        <v>2017</v>
      </c>
      <c r="D15" s="24">
        <f>E4/D4</f>
        <v>0.29945799457994582</v>
      </c>
      <c r="E15" s="25">
        <f>F4/D4</f>
        <v>5.4200542005420058E-2</v>
      </c>
    </row>
    <row r="16" spans="3:6" x14ac:dyDescent="0.35">
      <c r="C16" s="12">
        <v>2018</v>
      </c>
      <c r="D16" s="24">
        <f>E5/D5</f>
        <v>0.33679525222551931</v>
      </c>
      <c r="E16" s="25">
        <f>F5/D5</f>
        <v>6.9732937685459948E-2</v>
      </c>
    </row>
    <row r="17" spans="3:5" x14ac:dyDescent="0.35">
      <c r="C17" s="12">
        <v>2019</v>
      </c>
      <c r="D17" s="24">
        <f>E6/D6</f>
        <v>0.36925515055467512</v>
      </c>
      <c r="E17" s="25">
        <f>F6/D6</f>
        <v>8.3993660855784469E-2</v>
      </c>
    </row>
    <row r="18" spans="3:5" x14ac:dyDescent="0.35">
      <c r="C18" s="12">
        <v>2020</v>
      </c>
      <c r="D18" s="24">
        <f>E7/D7</f>
        <v>0.3833922261484099</v>
      </c>
      <c r="E18" s="25">
        <f>F7/D7</f>
        <v>7.9505300353356886E-2</v>
      </c>
    </row>
    <row r="19" spans="3:5" x14ac:dyDescent="0.35">
      <c r="C19" s="28">
        <v>2021</v>
      </c>
      <c r="D19" s="24">
        <f t="shared" ref="D19:D22" si="0">E8/D8</f>
        <v>0.38276553106212424</v>
      </c>
      <c r="E19" s="25">
        <f t="shared" ref="E19:E22" si="1">F8/D8</f>
        <v>8.8176352705410826E-2</v>
      </c>
    </row>
    <row r="20" spans="3:5" ht="15" thickBot="1" x14ac:dyDescent="0.4">
      <c r="C20" s="13">
        <v>2022</v>
      </c>
      <c r="D20" s="24">
        <f t="shared" si="0"/>
        <v>0.38325991189427311</v>
      </c>
      <c r="E20" s="25">
        <f t="shared" si="1"/>
        <v>9.4713656387665199E-2</v>
      </c>
    </row>
    <row r="21" spans="3:5" ht="15" thickBot="1" x14ac:dyDescent="0.4">
      <c r="C21" s="13">
        <v>2023</v>
      </c>
      <c r="D21" s="24">
        <f t="shared" si="0"/>
        <v>0.39641943734015345</v>
      </c>
      <c r="E21" s="25">
        <f t="shared" si="1"/>
        <v>0.10230179028132992</v>
      </c>
    </row>
    <row r="22" spans="3:5" ht="15" thickBot="1" x14ac:dyDescent="0.4">
      <c r="C22" s="13">
        <v>2024</v>
      </c>
      <c r="D22" s="24">
        <f t="shared" si="0"/>
        <v>0.42056074766355139</v>
      </c>
      <c r="E22" s="25">
        <f t="shared" si="1"/>
        <v>0.12149532710280374</v>
      </c>
    </row>
  </sheetData>
  <mergeCells count="1">
    <mergeCell ref="C2:F2"/>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0AC0-CD02-44F7-893C-7B07FC5BA933}">
  <dimension ref="A1"/>
  <sheetViews>
    <sheetView topLeftCell="A39" zoomScale="45" zoomScaleNormal="35" workbookViewId="0">
      <selection activeCell="E147" sqref="E147"/>
    </sheetView>
  </sheetViews>
  <sheetFormatPr defaultRowHeight="14.5" x14ac:dyDescent="0.3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A401-21FC-4F56-B773-216156AD72E8}">
  <dimension ref="C1:F22"/>
  <sheetViews>
    <sheetView topLeftCell="A2" workbookViewId="0">
      <selection activeCell="G11" sqref="G11"/>
    </sheetView>
  </sheetViews>
  <sheetFormatPr defaultColWidth="9.1796875" defaultRowHeight="14.5" x14ac:dyDescent="0.35"/>
  <cols>
    <col min="1" max="3" width="9.1796875" style="7"/>
    <col min="4" max="4" width="37.453125" style="7" bestFit="1" customWidth="1"/>
    <col min="5" max="5" width="43.54296875" style="7" bestFit="1" customWidth="1"/>
    <col min="6" max="6" width="30.453125" style="7" bestFit="1" customWidth="1"/>
    <col min="7" max="16384" width="9.1796875" style="7"/>
  </cols>
  <sheetData>
    <row r="1" spans="3:6" ht="15" thickBot="1" x14ac:dyDescent="0.4"/>
    <row r="2" spans="3:6" ht="15" thickBot="1" x14ac:dyDescent="0.4">
      <c r="C2" s="34" t="s">
        <v>71</v>
      </c>
      <c r="D2" s="35"/>
      <c r="E2" s="36"/>
      <c r="F2" s="37"/>
    </row>
    <row r="3" spans="3:6" ht="15" thickBot="1" x14ac:dyDescent="0.4">
      <c r="C3" s="17" t="s">
        <v>60</v>
      </c>
      <c r="D3" s="20" t="s">
        <v>72</v>
      </c>
      <c r="E3" s="18" t="s">
        <v>61</v>
      </c>
      <c r="F3" s="19" t="s">
        <v>65</v>
      </c>
    </row>
    <row r="4" spans="3:6" x14ac:dyDescent="0.35">
      <c r="C4" s="14">
        <v>2017</v>
      </c>
      <c r="D4" s="21">
        <v>522</v>
      </c>
      <c r="E4" s="15">
        <v>156</v>
      </c>
      <c r="F4" s="16">
        <v>45</v>
      </c>
    </row>
    <row r="5" spans="3:6" x14ac:dyDescent="0.35">
      <c r="C5" s="12">
        <v>2018</v>
      </c>
      <c r="D5" s="22">
        <v>532</v>
      </c>
      <c r="E5" s="10">
        <v>166</v>
      </c>
      <c r="F5" s="8">
        <v>48</v>
      </c>
    </row>
    <row r="6" spans="3:6" x14ac:dyDescent="0.35">
      <c r="C6" s="12">
        <v>2019</v>
      </c>
      <c r="D6" s="22">
        <v>559</v>
      </c>
      <c r="E6" s="10">
        <v>167</v>
      </c>
      <c r="F6" s="8">
        <v>57</v>
      </c>
    </row>
    <row r="7" spans="3:6" x14ac:dyDescent="0.35">
      <c r="C7" s="12">
        <v>2020</v>
      </c>
      <c r="D7" s="22">
        <v>567</v>
      </c>
      <c r="E7" s="10">
        <v>190</v>
      </c>
      <c r="F7" s="8">
        <v>64</v>
      </c>
    </row>
    <row r="8" spans="3:6" x14ac:dyDescent="0.35">
      <c r="C8" s="12">
        <v>2021</v>
      </c>
      <c r="D8" s="22">
        <v>571</v>
      </c>
      <c r="E8" s="10">
        <v>191</v>
      </c>
      <c r="F8" s="8">
        <v>65</v>
      </c>
    </row>
    <row r="9" spans="3:6" ht="15" thickBot="1" x14ac:dyDescent="0.4">
      <c r="C9" s="13">
        <v>2022</v>
      </c>
      <c r="D9" s="23">
        <v>591</v>
      </c>
      <c r="E9" s="11">
        <v>207</v>
      </c>
      <c r="F9" s="9">
        <v>74</v>
      </c>
    </row>
    <row r="10" spans="3:6" ht="15" thickBot="1" x14ac:dyDescent="0.4">
      <c r="C10" s="13">
        <v>2023</v>
      </c>
      <c r="D10" s="23">
        <v>616</v>
      </c>
      <c r="E10" s="11">
        <v>216</v>
      </c>
      <c r="F10" s="9">
        <v>80</v>
      </c>
    </row>
    <row r="11" spans="3:6" ht="15" thickBot="1" x14ac:dyDescent="0.4">
      <c r="C11" s="13">
        <v>2024</v>
      </c>
      <c r="D11" s="23">
        <v>612</v>
      </c>
      <c r="E11" s="11">
        <v>210</v>
      </c>
      <c r="F11" s="9">
        <v>90</v>
      </c>
    </row>
    <row r="13" spans="3:6" ht="15" thickBot="1" x14ac:dyDescent="0.4"/>
    <row r="14" spans="3:6" ht="15" thickBot="1" x14ac:dyDescent="0.4">
      <c r="C14" s="17" t="s">
        <v>60</v>
      </c>
      <c r="D14" s="18" t="s">
        <v>64</v>
      </c>
      <c r="E14" s="19" t="s">
        <v>66</v>
      </c>
    </row>
    <row r="15" spans="3:6" x14ac:dyDescent="0.35">
      <c r="C15" s="14">
        <v>2017</v>
      </c>
      <c r="D15" s="24">
        <f t="shared" ref="D15:D19" si="0">E4/D4</f>
        <v>0.2988505747126437</v>
      </c>
      <c r="E15" s="25">
        <f t="shared" ref="E15:E19" si="1">F4/D4</f>
        <v>8.6206896551724144E-2</v>
      </c>
    </row>
    <row r="16" spans="3:6" x14ac:dyDescent="0.35">
      <c r="C16" s="12">
        <v>2018</v>
      </c>
      <c r="D16" s="24">
        <f t="shared" si="0"/>
        <v>0.31203007518796994</v>
      </c>
      <c r="E16" s="25">
        <f t="shared" si="1"/>
        <v>9.0225563909774431E-2</v>
      </c>
    </row>
    <row r="17" spans="3:5" x14ac:dyDescent="0.35">
      <c r="C17" s="12">
        <v>2019</v>
      </c>
      <c r="D17" s="24">
        <f t="shared" si="0"/>
        <v>0.29874776386404295</v>
      </c>
      <c r="E17" s="25">
        <f t="shared" si="1"/>
        <v>0.10196779964221825</v>
      </c>
    </row>
    <row r="18" spans="3:5" x14ac:dyDescent="0.35">
      <c r="C18" s="12">
        <v>2020</v>
      </c>
      <c r="D18" s="24">
        <f t="shared" si="0"/>
        <v>0.33509700176366841</v>
      </c>
      <c r="E18" s="25">
        <f t="shared" si="1"/>
        <v>0.1128747795414462</v>
      </c>
    </row>
    <row r="19" spans="3:5" x14ac:dyDescent="0.35">
      <c r="C19" s="12">
        <v>2021</v>
      </c>
      <c r="D19" s="24">
        <f t="shared" si="0"/>
        <v>0.33450087565674258</v>
      </c>
      <c r="E19" s="25">
        <f t="shared" si="1"/>
        <v>0.11383537653239929</v>
      </c>
    </row>
    <row r="20" spans="3:5" ht="15" thickBot="1" x14ac:dyDescent="0.4">
      <c r="C20" s="13">
        <v>2022</v>
      </c>
      <c r="D20" s="24">
        <f>E9/D9</f>
        <v>0.35025380710659898</v>
      </c>
      <c r="E20" s="25">
        <f>F9/D9</f>
        <v>0.12521150592216582</v>
      </c>
    </row>
    <row r="21" spans="3:5" ht="15" thickBot="1" x14ac:dyDescent="0.4">
      <c r="C21" s="13">
        <v>2023</v>
      </c>
      <c r="D21" s="24">
        <f t="shared" ref="D21:D22" si="2">E10/D10</f>
        <v>0.35064935064935066</v>
      </c>
      <c r="E21" s="25">
        <f t="shared" ref="E21:E22" si="3">F10/D10</f>
        <v>0.12987012987012986</v>
      </c>
    </row>
    <row r="22" spans="3:5" ht="15" thickBot="1" x14ac:dyDescent="0.4">
      <c r="C22" s="13">
        <v>2024</v>
      </c>
      <c r="D22" s="24">
        <f t="shared" si="2"/>
        <v>0.34313725490196079</v>
      </c>
      <c r="E22" s="25">
        <f t="shared" si="3"/>
        <v>0.14705882352941177</v>
      </c>
    </row>
  </sheetData>
  <mergeCells count="1">
    <mergeCell ref="C2:F2"/>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BB25B-F983-4531-B2C7-A69CB7885BB8}">
  <dimension ref="A1"/>
  <sheetViews>
    <sheetView topLeftCell="A33" zoomScale="47" zoomScaleNormal="60" workbookViewId="0">
      <selection activeCell="T85" sqref="T85"/>
    </sheetView>
  </sheetViews>
  <sheetFormatPr defaultRowHeight="14.5" x14ac:dyDescent="0.35"/>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115D-03A4-4823-AC5F-035675EAEED6}">
  <dimension ref="C2:F23"/>
  <sheetViews>
    <sheetView topLeftCell="C1" workbookViewId="0">
      <selection activeCell="D13" sqref="D13"/>
    </sheetView>
  </sheetViews>
  <sheetFormatPr defaultRowHeight="14.5" x14ac:dyDescent="0.35"/>
  <cols>
    <col min="4" max="4" width="51.54296875" bestFit="1" customWidth="1"/>
    <col min="5" max="5" width="43.54296875" bestFit="1" customWidth="1"/>
    <col min="6" max="6" width="30.453125" bestFit="1" customWidth="1"/>
  </cols>
  <sheetData>
    <row r="2" spans="3:6" ht="15" thickBot="1" x14ac:dyDescent="0.4"/>
    <row r="3" spans="3:6" ht="15" thickBot="1" x14ac:dyDescent="0.4">
      <c r="C3" s="34" t="s">
        <v>69</v>
      </c>
      <c r="D3" s="35"/>
      <c r="E3" s="36"/>
      <c r="F3" s="37"/>
    </row>
    <row r="4" spans="3:6" ht="15" thickBot="1" x14ac:dyDescent="0.4">
      <c r="C4" s="17" t="s">
        <v>60</v>
      </c>
      <c r="D4" s="20" t="s">
        <v>70</v>
      </c>
      <c r="E4" s="18" t="s">
        <v>61</v>
      </c>
      <c r="F4" s="19" t="s">
        <v>65</v>
      </c>
    </row>
    <row r="5" spans="3:6" x14ac:dyDescent="0.35">
      <c r="C5" s="14">
        <v>2017</v>
      </c>
      <c r="D5" s="21">
        <v>400</v>
      </c>
      <c r="E5" s="15">
        <v>105</v>
      </c>
      <c r="F5" s="16">
        <v>34</v>
      </c>
    </row>
    <row r="6" spans="3:6" x14ac:dyDescent="0.35">
      <c r="C6" s="12">
        <v>2018</v>
      </c>
      <c r="D6" s="22">
        <v>391</v>
      </c>
      <c r="E6" s="10">
        <v>125</v>
      </c>
      <c r="F6" s="8">
        <v>30</v>
      </c>
    </row>
    <row r="7" spans="3:6" x14ac:dyDescent="0.35">
      <c r="C7" s="12">
        <v>2019</v>
      </c>
      <c r="D7" s="22">
        <v>396</v>
      </c>
      <c r="E7" s="10">
        <v>142</v>
      </c>
      <c r="F7" s="8">
        <v>33</v>
      </c>
    </row>
    <row r="8" spans="3:6" x14ac:dyDescent="0.35">
      <c r="C8" s="12">
        <v>2020</v>
      </c>
      <c r="D8" s="22">
        <v>348</v>
      </c>
      <c r="E8" s="10">
        <v>125</v>
      </c>
      <c r="F8" s="8">
        <v>25</v>
      </c>
    </row>
    <row r="9" spans="3:6" x14ac:dyDescent="0.35">
      <c r="C9" s="12">
        <v>2021</v>
      </c>
      <c r="D9" s="22">
        <v>338</v>
      </c>
      <c r="E9" s="10">
        <v>115</v>
      </c>
      <c r="F9" s="8">
        <v>32</v>
      </c>
    </row>
    <row r="10" spans="3:6" ht="15" thickBot="1" x14ac:dyDescent="0.4">
      <c r="C10" s="13">
        <v>2022</v>
      </c>
      <c r="D10" s="23">
        <v>309</v>
      </c>
      <c r="E10" s="11">
        <v>100</v>
      </c>
      <c r="F10" s="9">
        <v>34</v>
      </c>
    </row>
    <row r="11" spans="3:6" ht="15" thickBot="1" x14ac:dyDescent="0.4">
      <c r="C11" s="13">
        <v>2023</v>
      </c>
      <c r="D11" s="23">
        <v>303</v>
      </c>
      <c r="E11" s="11">
        <v>95</v>
      </c>
      <c r="F11" s="9">
        <v>34</v>
      </c>
    </row>
    <row r="12" spans="3:6" ht="15" thickBot="1" x14ac:dyDescent="0.4">
      <c r="C12" s="13">
        <v>2024</v>
      </c>
      <c r="D12" s="23">
        <v>290</v>
      </c>
      <c r="E12" s="11">
        <v>95</v>
      </c>
      <c r="F12" s="9">
        <v>27</v>
      </c>
    </row>
    <row r="14" spans="3:6" ht="15" thickBot="1" x14ac:dyDescent="0.4"/>
    <row r="15" spans="3:6" ht="15" thickBot="1" x14ac:dyDescent="0.4">
      <c r="C15" s="17" t="s">
        <v>60</v>
      </c>
      <c r="D15" s="18" t="s">
        <v>64</v>
      </c>
      <c r="E15" s="19" t="s">
        <v>66</v>
      </c>
    </row>
    <row r="16" spans="3:6" x14ac:dyDescent="0.35">
      <c r="C16" s="14">
        <v>2017</v>
      </c>
      <c r="D16" s="24">
        <f t="shared" ref="D16:D20" si="0">E5/D5</f>
        <v>0.26250000000000001</v>
      </c>
      <c r="E16" s="25">
        <f t="shared" ref="E16:E20" si="1">F5/D5</f>
        <v>8.5000000000000006E-2</v>
      </c>
    </row>
    <row r="17" spans="3:5" x14ac:dyDescent="0.35">
      <c r="C17" s="12">
        <v>2018</v>
      </c>
      <c r="D17" s="24">
        <f t="shared" si="0"/>
        <v>0.31969309462915602</v>
      </c>
      <c r="E17" s="25">
        <f t="shared" si="1"/>
        <v>7.6726342710997444E-2</v>
      </c>
    </row>
    <row r="18" spans="3:5" x14ac:dyDescent="0.35">
      <c r="C18" s="12">
        <v>2019</v>
      </c>
      <c r="D18" s="24">
        <f t="shared" si="0"/>
        <v>0.35858585858585856</v>
      </c>
      <c r="E18" s="25">
        <f t="shared" si="1"/>
        <v>8.3333333333333329E-2</v>
      </c>
    </row>
    <row r="19" spans="3:5" x14ac:dyDescent="0.35">
      <c r="C19" s="12">
        <v>2020</v>
      </c>
      <c r="D19" s="24">
        <f t="shared" si="0"/>
        <v>0.35919540229885055</v>
      </c>
      <c r="E19" s="25">
        <f t="shared" si="1"/>
        <v>7.183908045977011E-2</v>
      </c>
    </row>
    <row r="20" spans="3:5" x14ac:dyDescent="0.35">
      <c r="C20" s="12">
        <v>2021</v>
      </c>
      <c r="D20" s="24">
        <f t="shared" si="0"/>
        <v>0.34023668639053256</v>
      </c>
      <c r="E20" s="25">
        <f t="shared" si="1"/>
        <v>9.4674556213017749E-2</v>
      </c>
    </row>
    <row r="21" spans="3:5" ht="15" thickBot="1" x14ac:dyDescent="0.4">
      <c r="C21" s="13">
        <v>2022</v>
      </c>
      <c r="D21" s="24">
        <f>E10/D10</f>
        <v>0.32362459546925565</v>
      </c>
      <c r="E21" s="25">
        <f>F10/D10</f>
        <v>0.11003236245954692</v>
      </c>
    </row>
    <row r="22" spans="3:5" ht="15" thickBot="1" x14ac:dyDescent="0.4">
      <c r="C22" s="13">
        <v>2023</v>
      </c>
      <c r="D22" s="24">
        <f>E11/D11</f>
        <v>0.31353135313531355</v>
      </c>
      <c r="E22" s="25">
        <f>F11/D11</f>
        <v>0.11221122112211221</v>
      </c>
    </row>
    <row r="23" spans="3:5" ht="15" thickBot="1" x14ac:dyDescent="0.4">
      <c r="C23" s="13">
        <v>2024</v>
      </c>
      <c r="D23" s="24">
        <f>E12/D12</f>
        <v>0.32758620689655171</v>
      </c>
      <c r="E23" s="25">
        <f>F12/D12</f>
        <v>9.3103448275862075E-2</v>
      </c>
    </row>
  </sheetData>
  <mergeCells count="1">
    <mergeCell ref="C3:F3"/>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E3E7-E49E-4E55-BA13-D67C39441256}">
  <dimension ref="A1"/>
  <sheetViews>
    <sheetView zoomScale="48" zoomScaleNormal="48" workbookViewId="0">
      <selection activeCell="V77" sqref="V77"/>
    </sheetView>
  </sheetViews>
  <sheetFormatPr defaultRowHeight="14.5" x14ac:dyDescent="0.35"/>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FB2-E9BB-4FCF-9D43-A58A223DB4F4}">
  <dimension ref="C1:F22"/>
  <sheetViews>
    <sheetView topLeftCell="B1" workbookViewId="0">
      <selection activeCell="F12" sqref="F12"/>
    </sheetView>
  </sheetViews>
  <sheetFormatPr defaultRowHeight="14.5" x14ac:dyDescent="0.35"/>
  <cols>
    <col min="4" max="4" width="47.1796875" bestFit="1" customWidth="1"/>
    <col min="5" max="5" width="43.54296875" bestFit="1" customWidth="1"/>
    <col min="6" max="6" width="30.453125" bestFit="1" customWidth="1"/>
  </cols>
  <sheetData>
    <row r="1" spans="3:6" ht="15" thickBot="1" x14ac:dyDescent="0.4"/>
    <row r="2" spans="3:6" ht="15" thickBot="1" x14ac:dyDescent="0.4">
      <c r="C2" s="34" t="s">
        <v>67</v>
      </c>
      <c r="D2" s="35"/>
      <c r="E2" s="36"/>
      <c r="F2" s="37"/>
    </row>
    <row r="3" spans="3:6" ht="15" thickBot="1" x14ac:dyDescent="0.4">
      <c r="C3" s="17" t="s">
        <v>60</v>
      </c>
      <c r="D3" s="20" t="s">
        <v>68</v>
      </c>
      <c r="E3" s="18" t="s">
        <v>61</v>
      </c>
      <c r="F3" s="19" t="s">
        <v>65</v>
      </c>
    </row>
    <row r="4" spans="3:6" x14ac:dyDescent="0.35">
      <c r="C4" s="14">
        <v>2017</v>
      </c>
      <c r="D4" s="21">
        <v>787</v>
      </c>
      <c r="E4" s="15">
        <v>76</v>
      </c>
      <c r="F4" s="16">
        <v>99</v>
      </c>
    </row>
    <row r="5" spans="3:6" x14ac:dyDescent="0.35">
      <c r="C5" s="12">
        <v>2018</v>
      </c>
      <c r="D5" s="22">
        <v>808</v>
      </c>
      <c r="E5" s="10">
        <v>106</v>
      </c>
      <c r="F5" s="8">
        <v>96</v>
      </c>
    </row>
    <row r="6" spans="3:6" x14ac:dyDescent="0.35">
      <c r="C6" s="12">
        <v>2019</v>
      </c>
      <c r="D6" s="22">
        <v>801</v>
      </c>
      <c r="E6" s="10">
        <v>97</v>
      </c>
      <c r="F6" s="8">
        <v>91</v>
      </c>
    </row>
    <row r="7" spans="3:6" x14ac:dyDescent="0.35">
      <c r="C7" s="12">
        <v>2020</v>
      </c>
      <c r="D7" s="22">
        <v>808</v>
      </c>
      <c r="E7" s="10">
        <v>100</v>
      </c>
      <c r="F7" s="8">
        <v>98</v>
      </c>
    </row>
    <row r="8" spans="3:6" x14ac:dyDescent="0.35">
      <c r="C8" s="12">
        <v>2021</v>
      </c>
      <c r="D8" s="22">
        <v>813</v>
      </c>
      <c r="E8" s="10">
        <v>98</v>
      </c>
      <c r="F8" s="8">
        <v>105</v>
      </c>
    </row>
    <row r="9" spans="3:6" ht="15" thickBot="1" x14ac:dyDescent="0.4">
      <c r="C9" s="13">
        <v>2022</v>
      </c>
      <c r="D9" s="23">
        <v>828</v>
      </c>
      <c r="E9" s="11">
        <v>97</v>
      </c>
      <c r="F9" s="9">
        <v>103</v>
      </c>
    </row>
    <row r="10" spans="3:6" ht="15" thickBot="1" x14ac:dyDescent="0.4">
      <c r="C10" s="13">
        <v>2023</v>
      </c>
      <c r="D10" s="23">
        <v>863</v>
      </c>
      <c r="E10" s="11">
        <v>115</v>
      </c>
      <c r="F10" s="9">
        <v>111</v>
      </c>
    </row>
    <row r="11" spans="3:6" ht="15" thickBot="1" x14ac:dyDescent="0.4">
      <c r="C11" s="13">
        <v>2024</v>
      </c>
      <c r="D11" s="23">
        <f>473+131+331</f>
        <v>935</v>
      </c>
      <c r="E11" s="11">
        <f>75+56</f>
        <v>131</v>
      </c>
      <c r="F11" s="9">
        <v>124</v>
      </c>
    </row>
    <row r="13" spans="3:6" ht="15" thickBot="1" x14ac:dyDescent="0.4"/>
    <row r="14" spans="3:6" ht="15" thickBot="1" x14ac:dyDescent="0.4">
      <c r="C14" s="17" t="s">
        <v>60</v>
      </c>
      <c r="D14" s="18" t="s">
        <v>64</v>
      </c>
      <c r="E14" s="19" t="s">
        <v>66</v>
      </c>
    </row>
    <row r="15" spans="3:6" x14ac:dyDescent="0.35">
      <c r="C15" s="14">
        <v>2017</v>
      </c>
      <c r="D15" s="24">
        <f t="shared" ref="D15:D20" si="0">E4/D4</f>
        <v>9.6569250317662003E-2</v>
      </c>
      <c r="E15" s="25">
        <f t="shared" ref="E15:E20" si="1">F4/D4</f>
        <v>0.12579415501905972</v>
      </c>
    </row>
    <row r="16" spans="3:6" x14ac:dyDescent="0.35">
      <c r="C16" s="12">
        <v>2018</v>
      </c>
      <c r="D16" s="24">
        <f t="shared" si="0"/>
        <v>0.13118811881188119</v>
      </c>
      <c r="E16" s="25">
        <f t="shared" si="1"/>
        <v>0.11881188118811881</v>
      </c>
    </row>
    <row r="17" spans="3:5" x14ac:dyDescent="0.35">
      <c r="C17" s="12">
        <v>2019</v>
      </c>
      <c r="D17" s="24">
        <f t="shared" si="0"/>
        <v>0.12109862671660425</v>
      </c>
      <c r="E17" s="25">
        <f t="shared" si="1"/>
        <v>0.11360799001248439</v>
      </c>
    </row>
    <row r="18" spans="3:5" x14ac:dyDescent="0.35">
      <c r="C18" s="12">
        <v>2020</v>
      </c>
      <c r="D18" s="24">
        <f t="shared" si="0"/>
        <v>0.12376237623762376</v>
      </c>
      <c r="E18" s="25">
        <f t="shared" si="1"/>
        <v>0.12128712871287128</v>
      </c>
    </row>
    <row r="19" spans="3:5" x14ac:dyDescent="0.35">
      <c r="C19" s="12">
        <v>2021</v>
      </c>
      <c r="D19" s="24">
        <f t="shared" si="0"/>
        <v>0.12054120541205413</v>
      </c>
      <c r="E19" s="25">
        <f t="shared" si="1"/>
        <v>0.12915129151291513</v>
      </c>
    </row>
    <row r="20" spans="3:5" ht="15" thickBot="1" x14ac:dyDescent="0.4">
      <c r="C20" s="13">
        <v>2022</v>
      </c>
      <c r="D20" s="24">
        <f t="shared" si="0"/>
        <v>0.11714975845410629</v>
      </c>
      <c r="E20" s="25">
        <f t="shared" si="1"/>
        <v>0.12439613526570048</v>
      </c>
    </row>
    <row r="21" spans="3:5" ht="15" thickBot="1" x14ac:dyDescent="0.4">
      <c r="C21" s="13">
        <v>2023</v>
      </c>
      <c r="D21" s="24">
        <f t="shared" ref="D21:D22" si="2">E10/D10</f>
        <v>0.1332560834298957</v>
      </c>
      <c r="E21" s="25">
        <f t="shared" ref="E21:E22" si="3">F10/D10</f>
        <v>0.12862108922363846</v>
      </c>
    </row>
    <row r="22" spans="3:5" ht="15" thickBot="1" x14ac:dyDescent="0.4">
      <c r="C22" s="13">
        <v>2024</v>
      </c>
      <c r="D22" s="24">
        <f t="shared" si="2"/>
        <v>0.14010695187165775</v>
      </c>
      <c r="E22" s="25">
        <f t="shared" si="3"/>
        <v>0.13262032085561498</v>
      </c>
    </row>
  </sheetData>
  <mergeCells count="1">
    <mergeCell ref="C2:F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8EDC4-CEAE-4B50-9EC8-076C7D224755}">
  <dimension ref="A1"/>
  <sheetViews>
    <sheetView zoomScale="60" zoomScaleNormal="60" workbookViewId="0">
      <selection activeCell="R78" sqref="R78"/>
    </sheetView>
  </sheetViews>
  <sheetFormatPr defaultRowHeight="14.5" x14ac:dyDescent="0.3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5556C-C166-4B15-97F0-A7263090DC9E}">
  <dimension ref="A1:W118"/>
  <sheetViews>
    <sheetView topLeftCell="A73" zoomScale="84" zoomScaleNormal="65" workbookViewId="0">
      <selection activeCell="L102" sqref="L102"/>
    </sheetView>
  </sheetViews>
  <sheetFormatPr defaultRowHeight="14.5" x14ac:dyDescent="0.35"/>
  <cols>
    <col min="1" max="1" width="34.1796875" bestFit="1" customWidth="1"/>
    <col min="2" max="2" width="31.54296875" bestFit="1" customWidth="1"/>
    <col min="3" max="10" width="5.26953125" bestFit="1" customWidth="1"/>
    <col min="14" max="14" width="34.1796875" bestFit="1" customWidth="1"/>
    <col min="15" max="15" width="9.81640625" bestFit="1" customWidth="1"/>
    <col min="16" max="23" width="5.26953125" bestFit="1" customWidth="1"/>
  </cols>
  <sheetData>
    <row r="1" spans="1:23" x14ac:dyDescent="0.35">
      <c r="A1" s="5" t="s">
        <v>25</v>
      </c>
      <c r="B1" s="5" t="s">
        <v>26</v>
      </c>
      <c r="C1" s="4">
        <v>2017</v>
      </c>
      <c r="D1" s="4">
        <v>2018</v>
      </c>
      <c r="E1" s="4">
        <v>2019</v>
      </c>
      <c r="F1" s="4">
        <v>2020</v>
      </c>
      <c r="G1" s="4">
        <v>2021</v>
      </c>
      <c r="H1" s="4">
        <v>2022</v>
      </c>
      <c r="I1" s="4">
        <v>2023</v>
      </c>
      <c r="J1" s="4">
        <v>2024</v>
      </c>
      <c r="N1" s="5" t="s">
        <v>25</v>
      </c>
      <c r="O1" s="5" t="s">
        <v>24</v>
      </c>
      <c r="P1" s="4">
        <v>2017</v>
      </c>
      <c r="Q1" s="4">
        <v>2018</v>
      </c>
      <c r="R1" s="4">
        <v>2019</v>
      </c>
      <c r="S1" s="4">
        <v>2020</v>
      </c>
      <c r="T1" s="4">
        <v>2021</v>
      </c>
      <c r="U1" s="4">
        <v>2022</v>
      </c>
      <c r="V1" s="4">
        <v>2023</v>
      </c>
      <c r="W1" s="4">
        <v>2024</v>
      </c>
    </row>
    <row r="2" spans="1:23" x14ac:dyDescent="0.35">
      <c r="A2" s="1" t="s">
        <v>23</v>
      </c>
      <c r="B2" s="1" t="s">
        <v>9</v>
      </c>
      <c r="C2" s="1">
        <v>0</v>
      </c>
      <c r="D2" s="1">
        <v>0</v>
      </c>
      <c r="E2" s="1">
        <v>0</v>
      </c>
      <c r="F2" s="1">
        <v>0</v>
      </c>
      <c r="G2" s="1">
        <v>0</v>
      </c>
      <c r="H2" s="1">
        <v>0</v>
      </c>
      <c r="I2" s="1">
        <v>0</v>
      </c>
      <c r="J2" s="1">
        <v>1</v>
      </c>
      <c r="L2">
        <f>J2+J4+J5</f>
        <v>27</v>
      </c>
      <c r="N2" s="1" t="s">
        <v>23</v>
      </c>
      <c r="O2" s="1" t="s">
        <v>21</v>
      </c>
      <c r="P2" s="1">
        <v>105</v>
      </c>
      <c r="Q2" s="1">
        <v>125</v>
      </c>
      <c r="R2" s="1">
        <v>142</v>
      </c>
      <c r="S2" s="1">
        <v>125</v>
      </c>
      <c r="T2" s="1">
        <v>115</v>
      </c>
      <c r="U2" s="1">
        <v>100</v>
      </c>
      <c r="V2" s="1">
        <v>95</v>
      </c>
      <c r="W2" s="1">
        <v>95</v>
      </c>
    </row>
    <row r="3" spans="1:23" ht="15" thickBot="1" x14ac:dyDescent="0.4">
      <c r="A3" s="1" t="s">
        <v>23</v>
      </c>
      <c r="B3" s="1" t="s">
        <v>8</v>
      </c>
      <c r="C3" s="1">
        <v>22</v>
      </c>
      <c r="D3" s="1">
        <v>24</v>
      </c>
      <c r="E3" s="1">
        <v>21</v>
      </c>
      <c r="F3" s="1">
        <v>20</v>
      </c>
      <c r="G3" s="1">
        <v>24</v>
      </c>
      <c r="H3" s="1">
        <v>25</v>
      </c>
      <c r="I3" s="1">
        <v>25</v>
      </c>
      <c r="J3" s="1">
        <v>29</v>
      </c>
      <c r="N3" s="3" t="s">
        <v>23</v>
      </c>
      <c r="O3" s="3" t="s">
        <v>20</v>
      </c>
      <c r="P3" s="3">
        <v>295</v>
      </c>
      <c r="Q3" s="3">
        <v>266</v>
      </c>
      <c r="R3" s="3">
        <v>254</v>
      </c>
      <c r="S3" s="3">
        <v>223</v>
      </c>
      <c r="T3" s="3">
        <v>223</v>
      </c>
      <c r="U3" s="3">
        <v>209</v>
      </c>
      <c r="V3" s="3">
        <v>208</v>
      </c>
      <c r="W3" s="3">
        <v>195</v>
      </c>
    </row>
    <row r="4" spans="1:23" ht="15" thickTop="1" x14ac:dyDescent="0.35">
      <c r="A4" s="1" t="s">
        <v>23</v>
      </c>
      <c r="B4" s="1" t="s">
        <v>7</v>
      </c>
      <c r="C4" s="1">
        <v>17</v>
      </c>
      <c r="D4" s="1">
        <v>15</v>
      </c>
      <c r="E4" s="1">
        <v>21</v>
      </c>
      <c r="F4" s="1">
        <v>12</v>
      </c>
      <c r="G4" s="1">
        <v>12</v>
      </c>
      <c r="H4" s="1">
        <v>14</v>
      </c>
      <c r="I4" s="1">
        <v>16</v>
      </c>
      <c r="J4" s="1">
        <v>8</v>
      </c>
      <c r="N4" s="2" t="s">
        <v>22</v>
      </c>
      <c r="O4" s="2" t="s">
        <v>21</v>
      </c>
      <c r="P4" s="2">
        <v>120</v>
      </c>
      <c r="Q4" s="2">
        <v>113</v>
      </c>
      <c r="R4" s="2">
        <v>119</v>
      </c>
      <c r="S4" s="2">
        <v>108</v>
      </c>
      <c r="T4" s="2">
        <v>109</v>
      </c>
      <c r="U4" s="2">
        <v>123</v>
      </c>
      <c r="V4" s="2">
        <v>106</v>
      </c>
      <c r="W4" s="2">
        <v>112</v>
      </c>
    </row>
    <row r="5" spans="1:23" ht="15" thickBot="1" x14ac:dyDescent="0.4">
      <c r="A5" s="1" t="s">
        <v>23</v>
      </c>
      <c r="B5" s="1" t="s">
        <v>6</v>
      </c>
      <c r="C5" s="1">
        <v>17</v>
      </c>
      <c r="D5" s="1">
        <v>15</v>
      </c>
      <c r="E5" s="1">
        <v>12</v>
      </c>
      <c r="F5" s="1">
        <v>13</v>
      </c>
      <c r="G5" s="1">
        <v>20</v>
      </c>
      <c r="H5" s="1">
        <v>20</v>
      </c>
      <c r="I5" s="1">
        <v>18</v>
      </c>
      <c r="J5" s="1">
        <v>18</v>
      </c>
      <c r="N5" s="3" t="s">
        <v>22</v>
      </c>
      <c r="O5" s="3" t="s">
        <v>20</v>
      </c>
      <c r="P5" s="3">
        <v>99</v>
      </c>
      <c r="Q5" s="3">
        <v>110</v>
      </c>
      <c r="R5" s="3">
        <v>98</v>
      </c>
      <c r="S5" s="3">
        <v>101</v>
      </c>
      <c r="T5" s="3">
        <v>86</v>
      </c>
      <c r="U5" s="3">
        <v>77</v>
      </c>
      <c r="V5" s="3">
        <v>84</v>
      </c>
      <c r="W5" s="3">
        <v>85</v>
      </c>
    </row>
    <row r="6" spans="1:23" ht="15" thickTop="1" x14ac:dyDescent="0.35">
      <c r="A6" s="1" t="s">
        <v>23</v>
      </c>
      <c r="B6" s="1" t="s">
        <v>5</v>
      </c>
      <c r="C6" s="1">
        <v>29</v>
      </c>
      <c r="D6" s="1">
        <v>21</v>
      </c>
      <c r="E6" s="1">
        <v>25</v>
      </c>
      <c r="F6" s="1">
        <v>18</v>
      </c>
      <c r="G6" s="1">
        <v>16</v>
      </c>
      <c r="H6" s="1">
        <v>12</v>
      </c>
      <c r="I6" s="1">
        <v>9</v>
      </c>
      <c r="J6" s="1">
        <v>14</v>
      </c>
      <c r="N6" s="2" t="s">
        <v>19</v>
      </c>
      <c r="O6" s="2" t="s">
        <v>21</v>
      </c>
      <c r="P6" s="2">
        <v>196</v>
      </c>
      <c r="Q6" s="2">
        <v>189</v>
      </c>
      <c r="R6" s="2">
        <v>192</v>
      </c>
      <c r="S6" s="2">
        <v>180</v>
      </c>
      <c r="T6" s="2">
        <v>163</v>
      </c>
      <c r="U6" s="2">
        <v>151</v>
      </c>
      <c r="V6" s="2">
        <v>134</v>
      </c>
      <c r="W6" s="2">
        <v>153</v>
      </c>
    </row>
    <row r="7" spans="1:23" ht="15" thickBot="1" x14ac:dyDescent="0.4">
      <c r="A7" s="1" t="s">
        <v>23</v>
      </c>
      <c r="B7" s="1" t="s">
        <v>4</v>
      </c>
      <c r="C7" s="1">
        <v>1</v>
      </c>
      <c r="D7" s="1">
        <v>1</v>
      </c>
      <c r="E7" s="1">
        <v>0</v>
      </c>
      <c r="F7" s="1">
        <v>0</v>
      </c>
      <c r="G7" s="1">
        <v>0</v>
      </c>
      <c r="H7" s="1">
        <v>0</v>
      </c>
      <c r="I7" s="1">
        <v>0</v>
      </c>
      <c r="J7" s="1">
        <v>0</v>
      </c>
      <c r="N7" s="3" t="s">
        <v>19</v>
      </c>
      <c r="O7" s="3" t="s">
        <v>20</v>
      </c>
      <c r="P7" s="3">
        <v>442</v>
      </c>
      <c r="Q7" s="3">
        <v>373</v>
      </c>
      <c r="R7" s="3">
        <v>323</v>
      </c>
      <c r="S7" s="3">
        <v>284</v>
      </c>
      <c r="T7" s="3">
        <v>258</v>
      </c>
      <c r="U7" s="3">
        <v>234</v>
      </c>
      <c r="V7" s="3">
        <v>198</v>
      </c>
      <c r="W7" s="3">
        <v>214</v>
      </c>
    </row>
    <row r="8" spans="1:23" ht="15" thickTop="1" x14ac:dyDescent="0.35">
      <c r="A8" s="1" t="s">
        <v>23</v>
      </c>
      <c r="B8" s="1" t="s">
        <v>3</v>
      </c>
      <c r="C8" s="1">
        <v>0</v>
      </c>
      <c r="D8" s="1">
        <v>1</v>
      </c>
      <c r="E8" s="1">
        <v>4</v>
      </c>
      <c r="F8" s="1">
        <v>5</v>
      </c>
      <c r="G8" s="1">
        <v>6</v>
      </c>
      <c r="H8" s="1">
        <v>9</v>
      </c>
      <c r="I8" s="1">
        <v>6</v>
      </c>
      <c r="J8" s="1">
        <v>9</v>
      </c>
      <c r="N8" s="2" t="s">
        <v>18</v>
      </c>
      <c r="O8" s="2" t="s">
        <v>21</v>
      </c>
      <c r="P8" s="2">
        <v>80</v>
      </c>
      <c r="Q8" s="2">
        <v>77</v>
      </c>
      <c r="R8" s="2">
        <v>82</v>
      </c>
      <c r="S8" s="2">
        <v>84</v>
      </c>
      <c r="T8" s="2">
        <v>100</v>
      </c>
      <c r="U8" s="2">
        <v>110</v>
      </c>
      <c r="V8" s="2">
        <v>120</v>
      </c>
      <c r="W8" s="2">
        <v>114</v>
      </c>
    </row>
    <row r="9" spans="1:23" ht="15" thickBot="1" x14ac:dyDescent="0.4">
      <c r="A9" s="1" t="s">
        <v>23</v>
      </c>
      <c r="B9" s="1" t="s">
        <v>2</v>
      </c>
      <c r="C9" s="1">
        <v>10</v>
      </c>
      <c r="D9" s="1">
        <v>10</v>
      </c>
      <c r="E9" s="1">
        <v>9</v>
      </c>
      <c r="F9" s="1">
        <v>12</v>
      </c>
      <c r="G9" s="1">
        <v>8</v>
      </c>
      <c r="H9" s="1">
        <v>7</v>
      </c>
      <c r="I9" s="1">
        <v>10</v>
      </c>
      <c r="J9" s="1">
        <v>11</v>
      </c>
      <c r="N9" s="3" t="s">
        <v>18</v>
      </c>
      <c r="O9" s="3" t="s">
        <v>20</v>
      </c>
      <c r="P9" s="3">
        <v>280</v>
      </c>
      <c r="Q9" s="3">
        <v>265</v>
      </c>
      <c r="R9" s="3">
        <v>297</v>
      </c>
      <c r="S9" s="3">
        <v>284</v>
      </c>
      <c r="T9" s="3">
        <v>295</v>
      </c>
      <c r="U9" s="3">
        <v>299</v>
      </c>
      <c r="V9" s="3">
        <v>316</v>
      </c>
      <c r="W9" s="3">
        <v>319</v>
      </c>
    </row>
    <row r="10" spans="1:23" ht="15.5" thickTop="1" thickBot="1" x14ac:dyDescent="0.4">
      <c r="A10" s="3" t="s">
        <v>23</v>
      </c>
      <c r="B10" s="3" t="s">
        <v>0</v>
      </c>
      <c r="C10" s="3">
        <v>304</v>
      </c>
      <c r="D10" s="3">
        <v>304</v>
      </c>
      <c r="E10" s="3">
        <v>304</v>
      </c>
      <c r="F10" s="3">
        <v>268</v>
      </c>
      <c r="G10" s="3">
        <v>252</v>
      </c>
      <c r="H10" s="3">
        <v>221</v>
      </c>
      <c r="I10" s="3">
        <v>219</v>
      </c>
      <c r="J10" s="3">
        <v>200</v>
      </c>
      <c r="N10" s="2" t="s">
        <v>17</v>
      </c>
      <c r="O10" s="2" t="s">
        <v>21</v>
      </c>
      <c r="P10" s="2">
        <v>0</v>
      </c>
      <c r="Q10" s="2">
        <v>0</v>
      </c>
      <c r="R10" s="2">
        <v>5</v>
      </c>
      <c r="S10" s="2">
        <v>9</v>
      </c>
      <c r="T10" s="2">
        <v>20</v>
      </c>
      <c r="U10" s="2">
        <v>24</v>
      </c>
      <c r="V10" s="2">
        <v>24</v>
      </c>
      <c r="W10" s="2">
        <v>30</v>
      </c>
    </row>
    <row r="11" spans="1:23" ht="15.5" thickTop="1" thickBot="1" x14ac:dyDescent="0.4">
      <c r="A11" s="2" t="s">
        <v>22</v>
      </c>
      <c r="B11" s="2" t="s">
        <v>9</v>
      </c>
      <c r="C11" s="2">
        <v>0</v>
      </c>
      <c r="D11" s="2">
        <v>0</v>
      </c>
      <c r="E11" s="2">
        <v>0</v>
      </c>
      <c r="F11" s="2">
        <v>1</v>
      </c>
      <c r="G11" s="2">
        <v>1</v>
      </c>
      <c r="H11" s="2">
        <v>1</v>
      </c>
      <c r="I11" s="2">
        <v>1</v>
      </c>
      <c r="J11" s="2">
        <v>1</v>
      </c>
      <c r="L11">
        <f>J11+J13+J14</f>
        <v>20</v>
      </c>
      <c r="N11" s="3" t="s">
        <v>17</v>
      </c>
      <c r="O11" s="3" t="s">
        <v>20</v>
      </c>
      <c r="P11" s="3">
        <v>0</v>
      </c>
      <c r="Q11" s="3">
        <v>0</v>
      </c>
      <c r="R11" s="3">
        <v>14</v>
      </c>
      <c r="S11" s="3">
        <v>25</v>
      </c>
      <c r="T11" s="3">
        <v>36</v>
      </c>
      <c r="U11" s="3">
        <v>54</v>
      </c>
      <c r="V11" s="3">
        <v>60</v>
      </c>
      <c r="W11" s="3">
        <v>81</v>
      </c>
    </row>
    <row r="12" spans="1:23" ht="15" thickTop="1" x14ac:dyDescent="0.35">
      <c r="A12" s="1" t="s">
        <v>22</v>
      </c>
      <c r="B12" s="1" t="s">
        <v>8</v>
      </c>
      <c r="C12" s="1">
        <v>9</v>
      </c>
      <c r="D12" s="1">
        <v>14</v>
      </c>
      <c r="E12" s="1">
        <v>15</v>
      </c>
      <c r="F12" s="1">
        <v>18</v>
      </c>
      <c r="G12" s="1">
        <v>16</v>
      </c>
      <c r="H12" s="1">
        <v>14</v>
      </c>
      <c r="I12" s="1">
        <v>13</v>
      </c>
      <c r="J12" s="1">
        <v>15</v>
      </c>
      <c r="N12" s="2" t="s">
        <v>16</v>
      </c>
      <c r="O12" s="2" t="s">
        <v>21</v>
      </c>
      <c r="P12" s="2">
        <v>33</v>
      </c>
      <c r="Q12" s="2">
        <v>45</v>
      </c>
      <c r="R12" s="2">
        <v>38</v>
      </c>
      <c r="S12" s="2">
        <v>38</v>
      </c>
      <c r="T12" s="2">
        <v>40</v>
      </c>
      <c r="U12" s="2">
        <v>39</v>
      </c>
      <c r="V12" s="2">
        <v>48</v>
      </c>
      <c r="W12" s="2">
        <v>56</v>
      </c>
    </row>
    <row r="13" spans="1:23" ht="15" thickBot="1" x14ac:dyDescent="0.4">
      <c r="A13" s="1" t="s">
        <v>22</v>
      </c>
      <c r="B13" s="1" t="s">
        <v>7</v>
      </c>
      <c r="C13" s="1">
        <v>7</v>
      </c>
      <c r="D13" s="1">
        <v>8</v>
      </c>
      <c r="E13" s="1">
        <v>9</v>
      </c>
      <c r="F13" s="1">
        <v>7</v>
      </c>
      <c r="G13" s="1">
        <v>10</v>
      </c>
      <c r="H13" s="1">
        <v>8</v>
      </c>
      <c r="I13" s="1">
        <v>4</v>
      </c>
      <c r="J13" s="1">
        <v>4</v>
      </c>
      <c r="N13" s="3" t="s">
        <v>16</v>
      </c>
      <c r="O13" s="3" t="s">
        <v>20</v>
      </c>
      <c r="P13" s="3">
        <v>301</v>
      </c>
      <c r="Q13" s="3">
        <v>310</v>
      </c>
      <c r="R13" s="3">
        <v>287</v>
      </c>
      <c r="S13" s="3">
        <v>281</v>
      </c>
      <c r="T13" s="3">
        <v>281</v>
      </c>
      <c r="U13" s="3">
        <v>301</v>
      </c>
      <c r="V13" s="3">
        <v>328</v>
      </c>
      <c r="W13" s="3">
        <v>331</v>
      </c>
    </row>
    <row r="14" spans="1:23" ht="15" thickTop="1" x14ac:dyDescent="0.35">
      <c r="A14" s="1" t="s">
        <v>22</v>
      </c>
      <c r="B14" s="1" t="s">
        <v>6</v>
      </c>
      <c r="C14" s="1">
        <v>8</v>
      </c>
      <c r="D14" s="1">
        <v>9</v>
      </c>
      <c r="E14" s="1">
        <v>6</v>
      </c>
      <c r="F14" s="1">
        <v>5</v>
      </c>
      <c r="G14" s="1">
        <v>7</v>
      </c>
      <c r="H14" s="1">
        <v>12</v>
      </c>
      <c r="I14" s="1">
        <v>13</v>
      </c>
      <c r="J14" s="1">
        <v>15</v>
      </c>
      <c r="N14" s="2" t="s">
        <v>15</v>
      </c>
      <c r="O14" s="2" t="s">
        <v>21</v>
      </c>
      <c r="P14" s="2">
        <v>196</v>
      </c>
      <c r="Q14" s="2">
        <v>230</v>
      </c>
      <c r="R14" s="2">
        <v>258</v>
      </c>
      <c r="S14" s="2">
        <v>251</v>
      </c>
      <c r="T14" s="2">
        <v>271</v>
      </c>
      <c r="U14" s="2">
        <v>342</v>
      </c>
      <c r="V14" s="2">
        <v>396</v>
      </c>
      <c r="W14" s="2">
        <v>364</v>
      </c>
    </row>
    <row r="15" spans="1:23" x14ac:dyDescent="0.35">
      <c r="A15" s="1" t="s">
        <v>22</v>
      </c>
      <c r="B15" s="1" t="s">
        <v>5</v>
      </c>
      <c r="C15" s="1">
        <v>15</v>
      </c>
      <c r="D15" s="1">
        <v>13</v>
      </c>
      <c r="E15" s="1">
        <v>7</v>
      </c>
      <c r="F15" s="1">
        <v>7</v>
      </c>
      <c r="G15" s="1">
        <v>6</v>
      </c>
      <c r="H15" s="1">
        <v>5</v>
      </c>
      <c r="I15" s="1">
        <v>3</v>
      </c>
      <c r="J15" s="1">
        <v>7</v>
      </c>
      <c r="N15" s="3" t="s">
        <v>15</v>
      </c>
      <c r="O15" s="3" t="s">
        <v>20</v>
      </c>
      <c r="P15" s="3">
        <v>1011</v>
      </c>
      <c r="Q15" s="3">
        <v>1157</v>
      </c>
      <c r="R15" s="3">
        <v>1249</v>
      </c>
      <c r="S15" s="3">
        <v>1233</v>
      </c>
      <c r="T15" s="3">
        <v>1362</v>
      </c>
      <c r="U15" s="3">
        <v>1537</v>
      </c>
      <c r="V15" s="3">
        <v>1690</v>
      </c>
      <c r="W15" s="3">
        <v>1600</v>
      </c>
    </row>
    <row r="16" spans="1:23" ht="15" thickBot="1" x14ac:dyDescent="0.4">
      <c r="A16" s="1" t="s">
        <v>22</v>
      </c>
      <c r="B16" s="1" t="s">
        <v>4</v>
      </c>
      <c r="C16" s="1">
        <v>0</v>
      </c>
      <c r="D16" s="1">
        <v>0</v>
      </c>
      <c r="E16" s="1">
        <v>0</v>
      </c>
      <c r="F16" s="1">
        <v>0</v>
      </c>
      <c r="G16" s="1">
        <v>0</v>
      </c>
      <c r="H16" s="1">
        <v>0</v>
      </c>
      <c r="I16" s="1">
        <v>0</v>
      </c>
      <c r="J16" s="1">
        <v>0</v>
      </c>
      <c r="N16" s="3" t="s">
        <v>15</v>
      </c>
      <c r="O16" s="3" t="s">
        <v>87</v>
      </c>
      <c r="P16" s="3">
        <v>0</v>
      </c>
      <c r="Q16" s="3">
        <v>0</v>
      </c>
      <c r="R16" s="3">
        <v>0</v>
      </c>
      <c r="S16" s="3">
        <v>0</v>
      </c>
      <c r="T16" s="3">
        <v>0</v>
      </c>
      <c r="U16" s="3">
        <v>0</v>
      </c>
      <c r="V16" s="3">
        <v>0</v>
      </c>
      <c r="W16" s="3">
        <v>1</v>
      </c>
    </row>
    <row r="17" spans="1:23" ht="15" thickTop="1" x14ac:dyDescent="0.35">
      <c r="A17" s="1" t="s">
        <v>22</v>
      </c>
      <c r="B17" s="1" t="s">
        <v>3</v>
      </c>
      <c r="C17" s="1">
        <v>2</v>
      </c>
      <c r="D17" s="1">
        <v>2</v>
      </c>
      <c r="E17" s="1">
        <v>4</v>
      </c>
      <c r="F17" s="1">
        <v>4</v>
      </c>
      <c r="G17" s="1">
        <v>5</v>
      </c>
      <c r="H17" s="1">
        <v>8</v>
      </c>
      <c r="I17" s="1">
        <v>6</v>
      </c>
      <c r="J17" s="1">
        <v>3</v>
      </c>
      <c r="N17" s="2" t="s">
        <v>14</v>
      </c>
      <c r="O17" s="2" t="s">
        <v>21</v>
      </c>
      <c r="P17" s="2">
        <v>43</v>
      </c>
      <c r="Q17" s="2">
        <v>61</v>
      </c>
      <c r="R17" s="2">
        <v>59</v>
      </c>
      <c r="S17" s="2">
        <v>62</v>
      </c>
      <c r="T17" s="2">
        <v>58</v>
      </c>
      <c r="U17" s="2">
        <v>58</v>
      </c>
      <c r="V17" s="2">
        <v>67</v>
      </c>
      <c r="W17" s="2">
        <v>75</v>
      </c>
    </row>
    <row r="18" spans="1:23" ht="15" thickBot="1" x14ac:dyDescent="0.4">
      <c r="A18" s="1" t="s">
        <v>22</v>
      </c>
      <c r="B18" s="1" t="s">
        <v>2</v>
      </c>
      <c r="C18" s="1">
        <v>7</v>
      </c>
      <c r="D18" s="1">
        <v>6</v>
      </c>
      <c r="E18" s="1">
        <v>8</v>
      </c>
      <c r="F18" s="1">
        <v>11</v>
      </c>
      <c r="G18" s="1">
        <v>10</v>
      </c>
      <c r="H18" s="1">
        <v>10</v>
      </c>
      <c r="I18" s="1">
        <v>13</v>
      </c>
      <c r="J18" s="1">
        <v>12</v>
      </c>
      <c r="N18" s="3" t="s">
        <v>14</v>
      </c>
      <c r="O18" s="3" t="s">
        <v>20</v>
      </c>
      <c r="P18" s="3">
        <v>410</v>
      </c>
      <c r="Q18" s="3">
        <v>392</v>
      </c>
      <c r="R18" s="3">
        <v>417</v>
      </c>
      <c r="S18" s="3">
        <v>427</v>
      </c>
      <c r="T18" s="3">
        <v>434</v>
      </c>
      <c r="U18" s="3">
        <v>430</v>
      </c>
      <c r="V18" s="3">
        <v>420</v>
      </c>
      <c r="W18" s="3">
        <v>473</v>
      </c>
    </row>
    <row r="19" spans="1:23" ht="15.5" thickTop="1" thickBot="1" x14ac:dyDescent="0.4">
      <c r="A19" s="3" t="s">
        <v>22</v>
      </c>
      <c r="B19" s="3" t="s">
        <v>0</v>
      </c>
      <c r="C19" s="3">
        <v>171</v>
      </c>
      <c r="D19" s="3">
        <v>171</v>
      </c>
      <c r="E19" s="3">
        <v>168</v>
      </c>
      <c r="F19" s="3">
        <v>156</v>
      </c>
      <c r="G19" s="3">
        <v>140</v>
      </c>
      <c r="H19" s="3">
        <v>142</v>
      </c>
      <c r="I19" s="3">
        <v>137</v>
      </c>
      <c r="J19" s="3">
        <v>140</v>
      </c>
      <c r="N19" s="2" t="s">
        <v>13</v>
      </c>
      <c r="O19" s="2" t="s">
        <v>21</v>
      </c>
      <c r="P19" s="2">
        <v>36</v>
      </c>
      <c r="Q19" s="2">
        <v>50</v>
      </c>
      <c r="R19" s="2">
        <v>28</v>
      </c>
      <c r="S19" s="2">
        <v>49</v>
      </c>
      <c r="T19" s="2">
        <v>70</v>
      </c>
      <c r="U19" s="2">
        <v>59</v>
      </c>
      <c r="V19" s="2">
        <v>38</v>
      </c>
      <c r="W19" s="2">
        <v>36</v>
      </c>
    </row>
    <row r="20" spans="1:23" ht="15.5" thickTop="1" thickBot="1" x14ac:dyDescent="0.4">
      <c r="A20" s="2" t="s">
        <v>19</v>
      </c>
      <c r="B20" s="2" t="s">
        <v>9</v>
      </c>
      <c r="C20" s="2">
        <v>0</v>
      </c>
      <c r="D20" s="2">
        <v>0</v>
      </c>
      <c r="E20" s="2">
        <v>0</v>
      </c>
      <c r="F20" s="2">
        <v>0</v>
      </c>
      <c r="G20" s="2">
        <v>0</v>
      </c>
      <c r="H20" s="2">
        <v>0</v>
      </c>
      <c r="I20" s="2">
        <v>0</v>
      </c>
      <c r="J20" s="2">
        <v>0</v>
      </c>
      <c r="L20">
        <f>J20+J22+J23</f>
        <v>48</v>
      </c>
      <c r="N20" s="3" t="s">
        <v>13</v>
      </c>
      <c r="O20" s="3" t="s">
        <v>20</v>
      </c>
      <c r="P20" s="3">
        <v>154</v>
      </c>
      <c r="Q20" s="3">
        <v>179</v>
      </c>
      <c r="R20" s="3">
        <v>162</v>
      </c>
      <c r="S20" s="3">
        <v>167</v>
      </c>
      <c r="T20" s="3">
        <v>186</v>
      </c>
      <c r="U20" s="3">
        <v>192</v>
      </c>
      <c r="V20" s="3">
        <v>145</v>
      </c>
      <c r="W20" s="3">
        <v>116</v>
      </c>
    </row>
    <row r="21" spans="1:23" ht="15" thickTop="1" x14ac:dyDescent="0.35">
      <c r="A21" s="1" t="s">
        <v>19</v>
      </c>
      <c r="B21" s="1" t="s">
        <v>8</v>
      </c>
      <c r="C21" s="1">
        <v>31</v>
      </c>
      <c r="D21" s="1">
        <v>32</v>
      </c>
      <c r="E21" s="1">
        <v>30</v>
      </c>
      <c r="F21" s="1">
        <v>32</v>
      </c>
      <c r="G21" s="1">
        <v>29</v>
      </c>
      <c r="H21" s="1">
        <v>22</v>
      </c>
      <c r="I21" s="1">
        <v>16</v>
      </c>
      <c r="J21" s="1">
        <v>23</v>
      </c>
      <c r="N21" s="2" t="s">
        <v>12</v>
      </c>
      <c r="O21" s="2" t="s">
        <v>21</v>
      </c>
      <c r="P21" s="2">
        <v>76</v>
      </c>
      <c r="Q21" s="2">
        <v>89</v>
      </c>
      <c r="R21" s="2">
        <v>85</v>
      </c>
      <c r="S21" s="2">
        <v>106</v>
      </c>
      <c r="T21" s="2">
        <v>91</v>
      </c>
      <c r="U21" s="2">
        <v>97</v>
      </c>
      <c r="V21" s="2">
        <v>96</v>
      </c>
      <c r="W21" s="2">
        <v>96</v>
      </c>
    </row>
    <row r="22" spans="1:23" ht="15" thickBot="1" x14ac:dyDescent="0.4">
      <c r="A22" s="1" t="s">
        <v>19</v>
      </c>
      <c r="B22" s="1" t="s">
        <v>7</v>
      </c>
      <c r="C22" s="1">
        <v>17</v>
      </c>
      <c r="D22" s="1">
        <v>20</v>
      </c>
      <c r="E22" s="1">
        <v>21</v>
      </c>
      <c r="F22" s="1">
        <v>21</v>
      </c>
      <c r="G22" s="1">
        <v>22</v>
      </c>
      <c r="H22" s="1">
        <v>25</v>
      </c>
      <c r="I22" s="1">
        <v>22</v>
      </c>
      <c r="J22" s="1">
        <v>23</v>
      </c>
      <c r="N22" s="3" t="s">
        <v>12</v>
      </c>
      <c r="O22" s="3" t="s">
        <v>20</v>
      </c>
      <c r="P22" s="3">
        <v>86</v>
      </c>
      <c r="Q22" s="3">
        <v>101</v>
      </c>
      <c r="R22" s="3">
        <v>95</v>
      </c>
      <c r="S22" s="3">
        <v>93</v>
      </c>
      <c r="T22" s="3">
        <v>85</v>
      </c>
      <c r="U22" s="3">
        <v>85</v>
      </c>
      <c r="V22" s="3">
        <v>83</v>
      </c>
      <c r="W22" s="3">
        <v>83</v>
      </c>
    </row>
    <row r="23" spans="1:23" ht="15" thickTop="1" x14ac:dyDescent="0.35">
      <c r="A23" s="1" t="s">
        <v>19</v>
      </c>
      <c r="B23" s="1" t="s">
        <v>6</v>
      </c>
      <c r="C23" s="1">
        <v>17</v>
      </c>
      <c r="D23" s="1">
        <v>19</v>
      </c>
      <c r="E23" s="1">
        <v>24</v>
      </c>
      <c r="F23" s="1">
        <v>17</v>
      </c>
      <c r="G23" s="1">
        <v>14</v>
      </c>
      <c r="H23" s="1">
        <v>15</v>
      </c>
      <c r="I23" s="1">
        <v>16</v>
      </c>
      <c r="J23" s="1">
        <v>25</v>
      </c>
      <c r="N23" s="2" t="s">
        <v>11</v>
      </c>
      <c r="O23" s="2" t="s">
        <v>21</v>
      </c>
      <c r="P23" s="2">
        <v>25</v>
      </c>
      <c r="Q23" s="2">
        <v>38</v>
      </c>
      <c r="R23" s="2">
        <v>41</v>
      </c>
      <c r="S23" s="2">
        <v>37</v>
      </c>
      <c r="T23" s="2">
        <v>28</v>
      </c>
      <c r="U23" s="2">
        <v>23</v>
      </c>
      <c r="V23" s="2">
        <v>21</v>
      </c>
      <c r="W23" s="2">
        <v>27</v>
      </c>
    </row>
    <row r="24" spans="1:23" ht="15" thickBot="1" x14ac:dyDescent="0.4">
      <c r="A24" s="1" t="s">
        <v>19</v>
      </c>
      <c r="B24" s="1" t="s">
        <v>5</v>
      </c>
      <c r="C24" s="1">
        <v>86</v>
      </c>
      <c r="D24" s="1">
        <v>59</v>
      </c>
      <c r="E24" s="1">
        <v>47</v>
      </c>
      <c r="F24" s="1">
        <v>31</v>
      </c>
      <c r="G24" s="1">
        <v>30</v>
      </c>
      <c r="H24" s="1">
        <v>26</v>
      </c>
      <c r="I24" s="1">
        <v>24</v>
      </c>
      <c r="J24" s="1">
        <v>27</v>
      </c>
      <c r="N24" s="3" t="s">
        <v>11</v>
      </c>
      <c r="O24" s="3" t="s">
        <v>20</v>
      </c>
      <c r="P24" s="3">
        <v>75</v>
      </c>
      <c r="Q24" s="3">
        <v>74</v>
      </c>
      <c r="R24" s="3">
        <v>75</v>
      </c>
      <c r="S24" s="3">
        <v>65</v>
      </c>
      <c r="T24" s="3">
        <v>50</v>
      </c>
      <c r="U24" s="3">
        <v>46</v>
      </c>
      <c r="V24" s="3">
        <v>38</v>
      </c>
      <c r="W24" s="3">
        <v>34</v>
      </c>
    </row>
    <row r="25" spans="1:23" ht="15" thickTop="1" x14ac:dyDescent="0.35">
      <c r="A25" s="1" t="s">
        <v>19</v>
      </c>
      <c r="B25" s="1" t="s">
        <v>4</v>
      </c>
      <c r="C25" s="1">
        <v>0</v>
      </c>
      <c r="D25" s="1">
        <v>0</v>
      </c>
      <c r="E25" s="1">
        <v>0</v>
      </c>
      <c r="F25" s="1">
        <v>0</v>
      </c>
      <c r="G25" s="1">
        <v>0</v>
      </c>
      <c r="H25" s="1">
        <v>0</v>
      </c>
      <c r="I25" s="1">
        <v>0</v>
      </c>
      <c r="J25" s="1">
        <v>1</v>
      </c>
      <c r="N25" s="2" t="s">
        <v>10</v>
      </c>
      <c r="O25" s="2" t="s">
        <v>21</v>
      </c>
      <c r="P25" s="2">
        <v>253</v>
      </c>
      <c r="Q25" s="2">
        <v>268</v>
      </c>
      <c r="R25" s="2">
        <v>241</v>
      </c>
      <c r="S25" s="2">
        <v>231</v>
      </c>
      <c r="T25" s="2">
        <v>212</v>
      </c>
      <c r="U25" s="2">
        <v>230</v>
      </c>
      <c r="V25" s="2">
        <v>237</v>
      </c>
      <c r="W25" s="2">
        <v>261</v>
      </c>
    </row>
    <row r="26" spans="1:23" ht="15" thickBot="1" x14ac:dyDescent="0.4">
      <c r="A26" s="1" t="s">
        <v>19</v>
      </c>
      <c r="B26" s="1" t="s">
        <v>3</v>
      </c>
      <c r="C26" s="1">
        <v>8</v>
      </c>
      <c r="D26" s="1">
        <v>4</v>
      </c>
      <c r="E26" s="1">
        <v>6</v>
      </c>
      <c r="F26" s="1">
        <v>6</v>
      </c>
      <c r="G26" s="1">
        <v>14</v>
      </c>
      <c r="H26" s="1">
        <v>16</v>
      </c>
      <c r="I26" s="1">
        <v>15</v>
      </c>
      <c r="J26" s="1">
        <v>13</v>
      </c>
      <c r="N26" s="1" t="s">
        <v>10</v>
      </c>
      <c r="O26" s="1" t="s">
        <v>20</v>
      </c>
      <c r="P26" s="1">
        <v>1206</v>
      </c>
      <c r="Q26" s="1">
        <v>1228</v>
      </c>
      <c r="R26" s="1">
        <v>1234</v>
      </c>
      <c r="S26" s="1">
        <v>1138</v>
      </c>
      <c r="T26" s="1">
        <v>1121</v>
      </c>
      <c r="U26" s="1">
        <v>1126</v>
      </c>
      <c r="V26" s="1">
        <v>1173</v>
      </c>
      <c r="W26" s="1">
        <v>1249</v>
      </c>
    </row>
    <row r="27" spans="1:23" ht="15" thickTop="1" x14ac:dyDescent="0.35">
      <c r="A27" s="1" t="s">
        <v>19</v>
      </c>
      <c r="B27" s="1" t="s">
        <v>2</v>
      </c>
      <c r="C27" s="1">
        <v>21</v>
      </c>
      <c r="D27" s="1">
        <v>16</v>
      </c>
      <c r="E27" s="1">
        <v>16</v>
      </c>
      <c r="F27" s="1">
        <v>16</v>
      </c>
      <c r="G27" s="1">
        <v>15</v>
      </c>
      <c r="H27" s="1">
        <v>13</v>
      </c>
      <c r="I27" s="1">
        <v>14</v>
      </c>
      <c r="J27" s="1">
        <v>15</v>
      </c>
      <c r="N27" s="32" t="s">
        <v>1</v>
      </c>
      <c r="O27" s="32" t="s">
        <v>21</v>
      </c>
      <c r="P27" s="32">
        <v>1163</v>
      </c>
      <c r="Q27" s="32">
        <v>1285</v>
      </c>
      <c r="R27" s="32">
        <v>1290</v>
      </c>
      <c r="S27" s="32">
        <v>1280</v>
      </c>
      <c r="T27" s="32">
        <v>1277</v>
      </c>
      <c r="U27" s="32">
        <v>1356</v>
      </c>
      <c r="V27" s="32">
        <v>1382</v>
      </c>
      <c r="W27" s="32">
        <f>SUM(W2+W4+W6+W8+W10+W12+W14+W17+W19+W21+W23+W25)</f>
        <v>1419</v>
      </c>
    </row>
    <row r="28" spans="1:23" ht="15" thickBot="1" x14ac:dyDescent="0.4">
      <c r="A28" s="3" t="s">
        <v>19</v>
      </c>
      <c r="B28" s="3" t="s">
        <v>0</v>
      </c>
      <c r="C28" s="3">
        <v>458</v>
      </c>
      <c r="D28" s="3">
        <v>412</v>
      </c>
      <c r="E28" s="3">
        <v>372</v>
      </c>
      <c r="F28" s="3">
        <v>341</v>
      </c>
      <c r="G28" s="3">
        <v>297</v>
      </c>
      <c r="H28" s="3">
        <v>268</v>
      </c>
      <c r="I28" s="3">
        <v>225</v>
      </c>
      <c r="J28" s="3">
        <v>240</v>
      </c>
      <c r="N28" s="1" t="s">
        <v>1</v>
      </c>
      <c r="O28" s="1" t="s">
        <v>20</v>
      </c>
      <c r="P28" s="1">
        <v>4359</v>
      </c>
      <c r="Q28" s="1">
        <v>4455</v>
      </c>
      <c r="R28" s="1">
        <v>4505</v>
      </c>
      <c r="S28" s="1">
        <v>4321</v>
      </c>
      <c r="T28" s="1">
        <v>4417</v>
      </c>
      <c r="U28" s="1">
        <v>4590</v>
      </c>
      <c r="V28" s="1">
        <v>4743</v>
      </c>
      <c r="W28" s="1">
        <v>4780</v>
      </c>
    </row>
    <row r="29" spans="1:23" ht="15" thickTop="1" x14ac:dyDescent="0.35">
      <c r="A29" s="2" t="s">
        <v>18</v>
      </c>
      <c r="B29" s="2" t="s">
        <v>9</v>
      </c>
      <c r="C29" s="2">
        <v>0</v>
      </c>
      <c r="D29" s="2">
        <v>0</v>
      </c>
      <c r="E29" s="2">
        <v>1</v>
      </c>
      <c r="F29" s="2">
        <v>1</v>
      </c>
      <c r="G29" s="2">
        <v>1</v>
      </c>
      <c r="H29" s="2">
        <v>1</v>
      </c>
      <c r="I29" s="2">
        <v>2</v>
      </c>
      <c r="J29" s="2">
        <v>3</v>
      </c>
      <c r="L29">
        <f>J29+J31+J32</f>
        <v>71</v>
      </c>
      <c r="N29" s="33" t="s">
        <v>1</v>
      </c>
      <c r="O29" s="33" t="s">
        <v>87</v>
      </c>
      <c r="P29" s="33">
        <v>0</v>
      </c>
      <c r="Q29" s="33">
        <v>0</v>
      </c>
      <c r="R29" s="33">
        <v>0</v>
      </c>
      <c r="S29" s="33">
        <v>0</v>
      </c>
      <c r="T29" s="33">
        <v>0</v>
      </c>
      <c r="U29" s="33">
        <v>0</v>
      </c>
      <c r="V29" s="33">
        <v>0</v>
      </c>
      <c r="W29" s="33">
        <v>1</v>
      </c>
    </row>
    <row r="30" spans="1:23" x14ac:dyDescent="0.35">
      <c r="A30" s="1" t="s">
        <v>18</v>
      </c>
      <c r="B30" s="1" t="s">
        <v>8</v>
      </c>
      <c r="C30" s="1">
        <v>14</v>
      </c>
      <c r="D30" s="1">
        <v>12</v>
      </c>
      <c r="E30" s="1">
        <v>15</v>
      </c>
      <c r="F30" s="1">
        <v>13</v>
      </c>
      <c r="G30" s="1">
        <v>15</v>
      </c>
      <c r="H30" s="1">
        <v>15</v>
      </c>
      <c r="I30" s="1">
        <v>16</v>
      </c>
      <c r="J30" s="1">
        <v>12</v>
      </c>
    </row>
    <row r="31" spans="1:23" x14ac:dyDescent="0.35">
      <c r="A31" s="1" t="s">
        <v>18</v>
      </c>
      <c r="B31" s="1" t="s">
        <v>7</v>
      </c>
      <c r="C31" s="1">
        <v>19</v>
      </c>
      <c r="D31" s="1">
        <v>16</v>
      </c>
      <c r="E31" s="1">
        <v>24</v>
      </c>
      <c r="F31" s="1">
        <v>22</v>
      </c>
      <c r="G31" s="1">
        <v>22</v>
      </c>
      <c r="H31" s="1">
        <v>26</v>
      </c>
      <c r="I31" s="1">
        <v>29</v>
      </c>
      <c r="J31" s="1">
        <v>31</v>
      </c>
    </row>
    <row r="32" spans="1:23" x14ac:dyDescent="0.35">
      <c r="A32" s="1" t="s">
        <v>18</v>
      </c>
      <c r="B32" s="1" t="s">
        <v>6</v>
      </c>
      <c r="C32" s="1">
        <v>16</v>
      </c>
      <c r="D32" s="1">
        <v>19</v>
      </c>
      <c r="E32" s="1">
        <v>22</v>
      </c>
      <c r="F32" s="1">
        <v>25</v>
      </c>
      <c r="G32" s="1">
        <v>28</v>
      </c>
      <c r="H32" s="1">
        <v>30</v>
      </c>
      <c r="I32" s="1">
        <v>31</v>
      </c>
      <c r="J32" s="1">
        <v>37</v>
      </c>
    </row>
    <row r="33" spans="1:12" x14ac:dyDescent="0.35">
      <c r="A33" s="1" t="s">
        <v>18</v>
      </c>
      <c r="B33" s="1" t="s">
        <v>5</v>
      </c>
      <c r="C33" s="1">
        <v>49</v>
      </c>
      <c r="D33" s="1">
        <v>37</v>
      </c>
      <c r="E33" s="1">
        <v>29</v>
      </c>
      <c r="F33" s="1">
        <v>17</v>
      </c>
      <c r="G33" s="1">
        <v>17</v>
      </c>
      <c r="H33" s="1">
        <v>16</v>
      </c>
      <c r="I33" s="1">
        <v>15</v>
      </c>
      <c r="J33" s="1">
        <v>23</v>
      </c>
    </row>
    <row r="34" spans="1:12" x14ac:dyDescent="0.35">
      <c r="A34" s="1" t="s">
        <v>18</v>
      </c>
      <c r="B34" s="1" t="s">
        <v>4</v>
      </c>
      <c r="C34" s="1">
        <v>0</v>
      </c>
      <c r="D34" s="1">
        <v>0</v>
      </c>
      <c r="E34" s="1">
        <v>0</v>
      </c>
      <c r="F34" s="1">
        <v>0</v>
      </c>
      <c r="G34" s="1">
        <v>0</v>
      </c>
      <c r="H34" s="1">
        <v>0</v>
      </c>
      <c r="I34" s="1">
        <v>0</v>
      </c>
      <c r="J34" s="1">
        <v>0</v>
      </c>
    </row>
    <row r="35" spans="1:12" x14ac:dyDescent="0.35">
      <c r="A35" s="1" t="s">
        <v>18</v>
      </c>
      <c r="B35" s="1" t="s">
        <v>3</v>
      </c>
      <c r="C35" s="1">
        <v>0</v>
      </c>
      <c r="D35" s="1">
        <v>0</v>
      </c>
      <c r="E35" s="1">
        <v>6</v>
      </c>
      <c r="F35" s="1">
        <v>5</v>
      </c>
      <c r="G35" s="1">
        <v>6</v>
      </c>
      <c r="H35" s="1">
        <v>8</v>
      </c>
      <c r="I35" s="1">
        <v>9</v>
      </c>
      <c r="J35" s="1">
        <v>4</v>
      </c>
    </row>
    <row r="36" spans="1:12" x14ac:dyDescent="0.35">
      <c r="A36" s="1" t="s">
        <v>18</v>
      </c>
      <c r="B36" s="1" t="s">
        <v>2</v>
      </c>
      <c r="C36" s="1">
        <v>8</v>
      </c>
      <c r="D36" s="1">
        <v>10</v>
      </c>
      <c r="E36" s="1">
        <v>11</v>
      </c>
      <c r="F36" s="1">
        <v>9</v>
      </c>
      <c r="G36" s="1">
        <v>11</v>
      </c>
      <c r="H36" s="1">
        <v>12</v>
      </c>
      <c r="I36" s="1">
        <v>14</v>
      </c>
      <c r="J36" s="1">
        <v>16</v>
      </c>
    </row>
    <row r="37" spans="1:12" ht="15" thickBot="1" x14ac:dyDescent="0.4">
      <c r="A37" s="3" t="s">
        <v>18</v>
      </c>
      <c r="B37" s="3" t="s">
        <v>0</v>
      </c>
      <c r="C37" s="3">
        <v>254</v>
      </c>
      <c r="D37" s="3">
        <v>248</v>
      </c>
      <c r="E37" s="3">
        <v>271</v>
      </c>
      <c r="F37" s="3">
        <v>276</v>
      </c>
      <c r="G37" s="3">
        <v>295</v>
      </c>
      <c r="H37" s="3">
        <v>301</v>
      </c>
      <c r="I37" s="3">
        <v>320</v>
      </c>
      <c r="J37" s="3">
        <v>307</v>
      </c>
    </row>
    <row r="38" spans="1:12" ht="15" thickTop="1" x14ac:dyDescent="0.35">
      <c r="A38" s="2" t="s">
        <v>17</v>
      </c>
      <c r="B38" s="2" t="s">
        <v>9</v>
      </c>
      <c r="C38" s="2">
        <v>0</v>
      </c>
      <c r="D38" s="2">
        <v>0</v>
      </c>
      <c r="E38" s="2">
        <v>0</v>
      </c>
      <c r="F38" s="2">
        <v>0</v>
      </c>
      <c r="G38" s="2">
        <v>0</v>
      </c>
      <c r="H38" s="2">
        <v>0</v>
      </c>
      <c r="I38" s="2">
        <v>0</v>
      </c>
      <c r="J38" s="2">
        <v>0</v>
      </c>
      <c r="L38">
        <f>J38+J40+J41</f>
        <v>7</v>
      </c>
    </row>
    <row r="39" spans="1:12" x14ac:dyDescent="0.35">
      <c r="A39" s="1" t="s">
        <v>17</v>
      </c>
      <c r="B39" s="1" t="s">
        <v>8</v>
      </c>
      <c r="C39" s="1">
        <v>0</v>
      </c>
      <c r="D39" s="1">
        <v>0</v>
      </c>
      <c r="E39" s="1">
        <v>5</v>
      </c>
      <c r="F39" s="1">
        <v>6</v>
      </c>
      <c r="G39" s="1">
        <v>15</v>
      </c>
      <c r="H39" s="1">
        <v>19</v>
      </c>
      <c r="I39" s="1">
        <v>24</v>
      </c>
      <c r="J39" s="1">
        <v>27</v>
      </c>
    </row>
    <row r="40" spans="1:12" x14ac:dyDescent="0.35">
      <c r="A40" s="1" t="s">
        <v>17</v>
      </c>
      <c r="B40" s="1" t="s">
        <v>7</v>
      </c>
      <c r="C40" s="1">
        <v>0</v>
      </c>
      <c r="D40" s="1">
        <v>0</v>
      </c>
      <c r="E40" s="1">
        <v>0</v>
      </c>
      <c r="F40" s="1">
        <v>1</v>
      </c>
      <c r="G40" s="1">
        <v>1</v>
      </c>
      <c r="H40" s="1">
        <v>0</v>
      </c>
      <c r="I40" s="1">
        <v>0</v>
      </c>
      <c r="J40" s="1">
        <v>3</v>
      </c>
    </row>
    <row r="41" spans="1:12" x14ac:dyDescent="0.35">
      <c r="A41" s="1" t="s">
        <v>17</v>
      </c>
      <c r="B41" s="1" t="s">
        <v>6</v>
      </c>
      <c r="C41" s="1">
        <v>0</v>
      </c>
      <c r="D41" s="1">
        <v>0</v>
      </c>
      <c r="E41" s="1">
        <v>0</v>
      </c>
      <c r="F41" s="1">
        <v>0</v>
      </c>
      <c r="G41" s="1">
        <v>2</v>
      </c>
      <c r="H41" s="1">
        <v>3</v>
      </c>
      <c r="I41" s="1">
        <v>2</v>
      </c>
      <c r="J41" s="1">
        <v>4</v>
      </c>
    </row>
    <row r="42" spans="1:12" x14ac:dyDescent="0.35">
      <c r="A42" s="1" t="s">
        <v>17</v>
      </c>
      <c r="B42" s="1" t="s">
        <v>5</v>
      </c>
      <c r="C42" s="1">
        <v>0</v>
      </c>
      <c r="D42" s="1">
        <v>0</v>
      </c>
      <c r="E42" s="1">
        <v>2</v>
      </c>
      <c r="F42" s="1">
        <v>5</v>
      </c>
      <c r="G42" s="1">
        <v>7</v>
      </c>
      <c r="H42" s="1">
        <v>15</v>
      </c>
      <c r="I42" s="1">
        <v>16</v>
      </c>
      <c r="J42" s="1">
        <v>20</v>
      </c>
    </row>
    <row r="43" spans="1:12" x14ac:dyDescent="0.35">
      <c r="A43" s="1" t="s">
        <v>17</v>
      </c>
      <c r="B43" s="1" t="s">
        <v>4</v>
      </c>
      <c r="C43" s="1">
        <v>0</v>
      </c>
      <c r="D43" s="1">
        <v>0</v>
      </c>
      <c r="E43" s="1">
        <v>0</v>
      </c>
      <c r="F43" s="1">
        <v>0</v>
      </c>
      <c r="G43" s="1">
        <v>0</v>
      </c>
      <c r="H43" s="1">
        <v>0</v>
      </c>
      <c r="I43" s="1">
        <v>0</v>
      </c>
      <c r="J43" s="1">
        <v>0</v>
      </c>
    </row>
    <row r="44" spans="1:12" x14ac:dyDescent="0.35">
      <c r="A44" s="1" t="s">
        <v>17</v>
      </c>
      <c r="B44" s="1" t="s">
        <v>3</v>
      </c>
      <c r="C44" s="1">
        <v>0</v>
      </c>
      <c r="D44" s="1">
        <v>0</v>
      </c>
      <c r="E44" s="1">
        <v>0</v>
      </c>
      <c r="F44" s="1">
        <v>0</v>
      </c>
      <c r="G44" s="1">
        <v>3</v>
      </c>
      <c r="H44" s="1">
        <v>4</v>
      </c>
      <c r="I44" s="1">
        <v>1</v>
      </c>
      <c r="J44" s="1">
        <v>4</v>
      </c>
    </row>
    <row r="45" spans="1:12" x14ac:dyDescent="0.35">
      <c r="A45" s="1" t="s">
        <v>17</v>
      </c>
      <c r="B45" s="1" t="s">
        <v>2</v>
      </c>
      <c r="C45" s="1">
        <v>0</v>
      </c>
      <c r="D45" s="1">
        <v>0</v>
      </c>
      <c r="E45" s="1">
        <v>1</v>
      </c>
      <c r="F45" s="1">
        <v>2</v>
      </c>
      <c r="G45" s="1">
        <v>2</v>
      </c>
      <c r="H45" s="1">
        <v>3</v>
      </c>
      <c r="I45" s="1">
        <v>2</v>
      </c>
      <c r="J45" s="1">
        <v>6</v>
      </c>
    </row>
    <row r="46" spans="1:12" ht="15" thickBot="1" x14ac:dyDescent="0.4">
      <c r="A46" s="3" t="s">
        <v>17</v>
      </c>
      <c r="B46" s="3" t="s">
        <v>0</v>
      </c>
      <c r="C46" s="3">
        <v>0</v>
      </c>
      <c r="D46" s="3">
        <v>0</v>
      </c>
      <c r="E46" s="3">
        <v>11</v>
      </c>
      <c r="F46" s="3">
        <v>20</v>
      </c>
      <c r="G46" s="3">
        <v>26</v>
      </c>
      <c r="H46" s="3">
        <v>34</v>
      </c>
      <c r="I46" s="3">
        <v>36</v>
      </c>
      <c r="J46" s="3">
        <v>47</v>
      </c>
    </row>
    <row r="47" spans="1:12" ht="15" thickTop="1" x14ac:dyDescent="0.35">
      <c r="A47" s="2" t="s">
        <v>16</v>
      </c>
      <c r="B47" s="2" t="s">
        <v>9</v>
      </c>
      <c r="C47" s="2">
        <v>1</v>
      </c>
      <c r="D47" s="2">
        <v>0</v>
      </c>
      <c r="E47" s="2">
        <v>0</v>
      </c>
      <c r="F47" s="2">
        <v>0</v>
      </c>
      <c r="G47" s="2">
        <v>0</v>
      </c>
      <c r="H47" s="2">
        <v>0</v>
      </c>
      <c r="I47" s="2">
        <v>1</v>
      </c>
      <c r="J47" s="2">
        <v>0</v>
      </c>
      <c r="L47">
        <f>J47+J49+J50</f>
        <v>55</v>
      </c>
    </row>
    <row r="48" spans="1:12" x14ac:dyDescent="0.35">
      <c r="A48" s="1" t="s">
        <v>16</v>
      </c>
      <c r="B48" s="1" t="s">
        <v>8</v>
      </c>
      <c r="C48" s="1">
        <v>54</v>
      </c>
      <c r="D48" s="1">
        <v>53</v>
      </c>
      <c r="E48" s="1">
        <v>43</v>
      </c>
      <c r="F48" s="1">
        <v>47</v>
      </c>
      <c r="G48" s="1">
        <v>48</v>
      </c>
      <c r="H48" s="1">
        <v>57</v>
      </c>
      <c r="I48" s="1">
        <v>65</v>
      </c>
      <c r="J48" s="1">
        <v>67</v>
      </c>
    </row>
    <row r="49" spans="1:12" x14ac:dyDescent="0.35">
      <c r="A49" s="1" t="s">
        <v>16</v>
      </c>
      <c r="B49" s="1" t="s">
        <v>7</v>
      </c>
      <c r="C49" s="1">
        <v>28</v>
      </c>
      <c r="D49" s="1">
        <v>26</v>
      </c>
      <c r="E49" s="1">
        <v>26</v>
      </c>
      <c r="F49" s="1">
        <v>31</v>
      </c>
      <c r="G49" s="1">
        <v>28</v>
      </c>
      <c r="H49" s="1">
        <v>21</v>
      </c>
      <c r="I49" s="1">
        <v>23</v>
      </c>
      <c r="J49" s="1">
        <v>32</v>
      </c>
    </row>
    <row r="50" spans="1:12" x14ac:dyDescent="0.35">
      <c r="A50" s="1" t="s">
        <v>16</v>
      </c>
      <c r="B50" s="1" t="s">
        <v>6</v>
      </c>
      <c r="C50" s="1">
        <v>16</v>
      </c>
      <c r="D50" s="1">
        <v>18</v>
      </c>
      <c r="E50" s="1">
        <v>13</v>
      </c>
      <c r="F50" s="1">
        <v>14</v>
      </c>
      <c r="G50" s="1">
        <v>17</v>
      </c>
      <c r="H50" s="1">
        <v>21</v>
      </c>
      <c r="I50" s="1">
        <v>25</v>
      </c>
      <c r="J50" s="1">
        <v>23</v>
      </c>
    </row>
    <row r="51" spans="1:12" x14ac:dyDescent="0.35">
      <c r="A51" s="1" t="s">
        <v>16</v>
      </c>
      <c r="B51" s="1" t="s">
        <v>5</v>
      </c>
      <c r="C51" s="1">
        <v>72</v>
      </c>
      <c r="D51" s="1">
        <v>69</v>
      </c>
      <c r="E51" s="1">
        <v>54</v>
      </c>
      <c r="F51" s="1">
        <v>41</v>
      </c>
      <c r="G51" s="1">
        <v>38</v>
      </c>
      <c r="H51" s="1">
        <v>49</v>
      </c>
      <c r="I51" s="1">
        <v>64</v>
      </c>
      <c r="J51" s="1">
        <v>56</v>
      </c>
    </row>
    <row r="52" spans="1:12" x14ac:dyDescent="0.35">
      <c r="A52" s="1" t="s">
        <v>16</v>
      </c>
      <c r="B52" s="1" t="s">
        <v>4</v>
      </c>
      <c r="C52" s="1">
        <v>0</v>
      </c>
      <c r="D52" s="1">
        <v>0</v>
      </c>
      <c r="E52" s="1">
        <v>0</v>
      </c>
      <c r="F52" s="1">
        <v>0</v>
      </c>
      <c r="G52" s="1">
        <v>0</v>
      </c>
      <c r="H52" s="1">
        <v>0</v>
      </c>
      <c r="I52" s="1">
        <v>0</v>
      </c>
      <c r="J52" s="1">
        <v>0</v>
      </c>
    </row>
    <row r="53" spans="1:12" x14ac:dyDescent="0.35">
      <c r="A53" s="1" t="s">
        <v>16</v>
      </c>
      <c r="B53" s="1" t="s">
        <v>3</v>
      </c>
      <c r="C53" s="1">
        <v>5</v>
      </c>
      <c r="D53" s="1">
        <v>3</v>
      </c>
      <c r="E53" s="1">
        <v>3</v>
      </c>
      <c r="F53" s="1">
        <v>6</v>
      </c>
      <c r="G53" s="1">
        <v>9</v>
      </c>
      <c r="H53" s="1">
        <v>7</v>
      </c>
      <c r="I53" s="1">
        <v>7</v>
      </c>
      <c r="J53" s="1">
        <v>7</v>
      </c>
    </row>
    <row r="54" spans="1:12" x14ac:dyDescent="0.35">
      <c r="A54" s="1" t="s">
        <v>16</v>
      </c>
      <c r="B54" s="1" t="s">
        <v>2</v>
      </c>
      <c r="C54" s="1">
        <v>3</v>
      </c>
      <c r="D54" s="1">
        <v>8</v>
      </c>
      <c r="E54" s="1">
        <v>6</v>
      </c>
      <c r="F54" s="1">
        <v>3</v>
      </c>
      <c r="G54" s="1">
        <v>5</v>
      </c>
      <c r="H54" s="1">
        <v>8</v>
      </c>
      <c r="I54" s="1">
        <v>17</v>
      </c>
      <c r="J54" s="1">
        <v>17</v>
      </c>
    </row>
    <row r="55" spans="1:12" ht="15" thickBot="1" x14ac:dyDescent="0.4">
      <c r="A55" s="3" t="s">
        <v>16</v>
      </c>
      <c r="B55" s="3" t="s">
        <v>0</v>
      </c>
      <c r="C55" s="3">
        <v>155</v>
      </c>
      <c r="D55" s="3">
        <v>178</v>
      </c>
      <c r="E55" s="3">
        <v>180</v>
      </c>
      <c r="F55" s="3">
        <v>177</v>
      </c>
      <c r="G55" s="3">
        <v>176</v>
      </c>
      <c r="H55" s="3">
        <v>177</v>
      </c>
      <c r="I55" s="3">
        <v>174</v>
      </c>
      <c r="J55" s="3">
        <v>185</v>
      </c>
    </row>
    <row r="56" spans="1:12" ht="15" thickTop="1" x14ac:dyDescent="0.35">
      <c r="A56" s="2" t="s">
        <v>15</v>
      </c>
      <c r="B56" s="2" t="s">
        <v>9</v>
      </c>
      <c r="C56" s="2">
        <v>3</v>
      </c>
      <c r="D56" s="2">
        <v>3</v>
      </c>
      <c r="E56" s="2">
        <v>4</v>
      </c>
      <c r="F56" s="2">
        <v>4</v>
      </c>
      <c r="G56" s="2">
        <v>1</v>
      </c>
      <c r="H56" s="2">
        <v>1</v>
      </c>
      <c r="I56" s="2">
        <v>2</v>
      </c>
      <c r="J56" s="2">
        <v>2</v>
      </c>
      <c r="L56">
        <f>J56+J58+J59</f>
        <v>227</v>
      </c>
    </row>
    <row r="57" spans="1:12" x14ac:dyDescent="0.35">
      <c r="A57" s="1" t="s">
        <v>15</v>
      </c>
      <c r="B57" s="1" t="s">
        <v>8</v>
      </c>
      <c r="C57" s="1">
        <v>146</v>
      </c>
      <c r="D57" s="1">
        <v>189</v>
      </c>
      <c r="E57" s="1">
        <v>237</v>
      </c>
      <c r="F57" s="1">
        <v>288</v>
      </c>
      <c r="G57" s="1">
        <v>322</v>
      </c>
      <c r="H57" s="1">
        <v>382</v>
      </c>
      <c r="I57" s="1">
        <v>445</v>
      </c>
      <c r="J57" s="1">
        <v>413</v>
      </c>
    </row>
    <row r="58" spans="1:12" x14ac:dyDescent="0.35">
      <c r="A58" s="1" t="s">
        <v>15</v>
      </c>
      <c r="B58" s="1" t="s">
        <v>7</v>
      </c>
      <c r="C58" s="1">
        <v>61</v>
      </c>
      <c r="D58" s="1">
        <v>73</v>
      </c>
      <c r="E58" s="1">
        <v>68</v>
      </c>
      <c r="F58" s="1">
        <v>74</v>
      </c>
      <c r="G58" s="1">
        <v>87</v>
      </c>
      <c r="H58" s="1">
        <v>99</v>
      </c>
      <c r="I58" s="1">
        <v>131</v>
      </c>
      <c r="J58" s="1">
        <v>122</v>
      </c>
    </row>
    <row r="59" spans="1:12" x14ac:dyDescent="0.35">
      <c r="A59" s="1" t="s">
        <v>15</v>
      </c>
      <c r="B59" s="1" t="s">
        <v>6</v>
      </c>
      <c r="C59" s="1">
        <v>35</v>
      </c>
      <c r="D59" s="1">
        <v>44</v>
      </c>
      <c r="E59" s="1">
        <v>58</v>
      </c>
      <c r="F59" s="1">
        <v>48</v>
      </c>
      <c r="G59" s="1">
        <v>66</v>
      </c>
      <c r="H59" s="1">
        <v>65</v>
      </c>
      <c r="I59" s="1">
        <v>87</v>
      </c>
      <c r="J59" s="1">
        <v>103</v>
      </c>
    </row>
    <row r="60" spans="1:12" x14ac:dyDescent="0.35">
      <c r="A60" s="1" t="s">
        <v>15</v>
      </c>
      <c r="B60" s="1" t="s">
        <v>5</v>
      </c>
      <c r="C60" s="1">
        <v>168</v>
      </c>
      <c r="D60" s="1">
        <v>284</v>
      </c>
      <c r="E60" s="1">
        <v>289</v>
      </c>
      <c r="F60" s="1">
        <v>232</v>
      </c>
      <c r="G60" s="1">
        <v>268</v>
      </c>
      <c r="H60" s="1">
        <v>371</v>
      </c>
      <c r="I60" s="1">
        <v>419</v>
      </c>
      <c r="J60" s="1">
        <v>403</v>
      </c>
    </row>
    <row r="61" spans="1:12" x14ac:dyDescent="0.35">
      <c r="A61" s="1" t="s">
        <v>15</v>
      </c>
      <c r="B61" s="1" t="s">
        <v>4</v>
      </c>
      <c r="C61" s="1">
        <v>0</v>
      </c>
      <c r="D61" s="1">
        <v>1</v>
      </c>
      <c r="E61" s="1">
        <v>1</v>
      </c>
      <c r="F61" s="1">
        <v>0</v>
      </c>
      <c r="G61" s="1">
        <v>0</v>
      </c>
      <c r="H61" s="1">
        <v>0</v>
      </c>
      <c r="I61" s="1">
        <v>1</v>
      </c>
      <c r="J61" s="1">
        <v>0</v>
      </c>
    </row>
    <row r="62" spans="1:12" x14ac:dyDescent="0.35">
      <c r="A62" s="1" t="s">
        <v>15</v>
      </c>
      <c r="B62" s="1" t="s">
        <v>3</v>
      </c>
      <c r="C62" s="1">
        <v>10</v>
      </c>
      <c r="D62" s="1">
        <v>10</v>
      </c>
      <c r="E62" s="1">
        <v>17</v>
      </c>
      <c r="F62" s="1">
        <v>22</v>
      </c>
      <c r="G62" s="1">
        <v>45</v>
      </c>
      <c r="H62" s="1">
        <v>51</v>
      </c>
      <c r="I62" s="1">
        <v>53</v>
      </c>
      <c r="J62" s="1">
        <v>46</v>
      </c>
    </row>
    <row r="63" spans="1:12" x14ac:dyDescent="0.35">
      <c r="A63" s="1" t="s">
        <v>15</v>
      </c>
      <c r="B63" s="1" t="s">
        <v>2</v>
      </c>
      <c r="C63" s="1">
        <v>29</v>
      </c>
      <c r="D63" s="1">
        <v>38</v>
      </c>
      <c r="E63" s="1">
        <v>46</v>
      </c>
      <c r="F63" s="1">
        <v>52</v>
      </c>
      <c r="G63" s="1">
        <v>61</v>
      </c>
      <c r="H63" s="1">
        <v>82</v>
      </c>
      <c r="I63" s="1">
        <v>86</v>
      </c>
      <c r="J63" s="1">
        <v>86</v>
      </c>
    </row>
    <row r="64" spans="1:12" ht="15" thickBot="1" x14ac:dyDescent="0.4">
      <c r="A64" s="3" t="s">
        <v>15</v>
      </c>
      <c r="B64" s="3" t="s">
        <v>0</v>
      </c>
      <c r="C64" s="3">
        <v>655</v>
      </c>
      <c r="D64" s="3">
        <v>745</v>
      </c>
      <c r="E64" s="3">
        <v>787</v>
      </c>
      <c r="F64" s="3">
        <v>764</v>
      </c>
      <c r="G64" s="3">
        <v>783</v>
      </c>
      <c r="H64" s="3">
        <v>818</v>
      </c>
      <c r="I64" s="3">
        <v>863</v>
      </c>
      <c r="J64" s="3">
        <v>790</v>
      </c>
    </row>
    <row r="65" spans="1:12" ht="15" thickTop="1" x14ac:dyDescent="0.35">
      <c r="A65" s="2" t="s">
        <v>14</v>
      </c>
      <c r="B65" s="2" t="s">
        <v>9</v>
      </c>
      <c r="C65" s="2">
        <v>0</v>
      </c>
      <c r="D65" s="2">
        <v>1</v>
      </c>
      <c r="E65" s="2">
        <v>1</v>
      </c>
      <c r="F65" s="2">
        <v>1</v>
      </c>
      <c r="G65" s="2">
        <v>0</v>
      </c>
      <c r="H65" s="2">
        <v>2</v>
      </c>
      <c r="I65" s="2">
        <v>3</v>
      </c>
      <c r="J65" s="2">
        <v>2</v>
      </c>
      <c r="L65">
        <f>J65+J67+J68</f>
        <v>69</v>
      </c>
    </row>
    <row r="66" spans="1:12" x14ac:dyDescent="0.35">
      <c r="A66" s="1" t="s">
        <v>14</v>
      </c>
      <c r="B66" s="1" t="s">
        <v>8</v>
      </c>
      <c r="C66" s="1">
        <v>38</v>
      </c>
      <c r="D66" s="1">
        <v>48</v>
      </c>
      <c r="E66" s="1">
        <v>52</v>
      </c>
      <c r="F66" s="1">
        <v>55</v>
      </c>
      <c r="G66" s="1">
        <v>56</v>
      </c>
      <c r="H66" s="1">
        <v>48</v>
      </c>
      <c r="I66" s="1">
        <v>57</v>
      </c>
      <c r="J66" s="1">
        <v>58</v>
      </c>
    </row>
    <row r="67" spans="1:12" x14ac:dyDescent="0.35">
      <c r="A67" s="1" t="s">
        <v>14</v>
      </c>
      <c r="B67" s="1" t="s">
        <v>7</v>
      </c>
      <c r="C67" s="1">
        <v>29</v>
      </c>
      <c r="D67" s="1">
        <v>28</v>
      </c>
      <c r="E67" s="1">
        <v>26</v>
      </c>
      <c r="F67" s="1">
        <v>27</v>
      </c>
      <c r="G67" s="1">
        <v>29</v>
      </c>
      <c r="H67" s="1">
        <v>30</v>
      </c>
      <c r="I67" s="1">
        <v>28</v>
      </c>
      <c r="J67" s="1">
        <v>32</v>
      </c>
    </row>
    <row r="68" spans="1:12" x14ac:dyDescent="0.35">
      <c r="A68" s="1" t="s">
        <v>14</v>
      </c>
      <c r="B68" s="1" t="s">
        <v>6</v>
      </c>
      <c r="C68" s="1">
        <v>25</v>
      </c>
      <c r="D68" s="1">
        <v>23</v>
      </c>
      <c r="E68" s="1">
        <v>25</v>
      </c>
      <c r="F68" s="1">
        <v>25</v>
      </c>
      <c r="G68" s="1">
        <v>31</v>
      </c>
      <c r="H68" s="1">
        <v>29</v>
      </c>
      <c r="I68" s="1">
        <v>31</v>
      </c>
      <c r="J68" s="1">
        <v>35</v>
      </c>
    </row>
    <row r="69" spans="1:12" x14ac:dyDescent="0.35">
      <c r="A69" s="1" t="s">
        <v>14</v>
      </c>
      <c r="B69" s="1" t="s">
        <v>5</v>
      </c>
      <c r="C69" s="1">
        <v>118</v>
      </c>
      <c r="D69" s="1">
        <v>82</v>
      </c>
      <c r="E69" s="1">
        <v>59</v>
      </c>
      <c r="F69" s="1">
        <v>46</v>
      </c>
      <c r="G69" s="1">
        <v>53</v>
      </c>
      <c r="H69" s="1">
        <v>62</v>
      </c>
      <c r="I69" s="1">
        <v>62</v>
      </c>
      <c r="J69" s="1">
        <v>57</v>
      </c>
    </row>
    <row r="70" spans="1:12" x14ac:dyDescent="0.35">
      <c r="A70" s="1" t="s">
        <v>14</v>
      </c>
      <c r="B70" s="1" t="s">
        <v>4</v>
      </c>
      <c r="C70" s="1">
        <v>0</v>
      </c>
      <c r="D70" s="1">
        <v>1</v>
      </c>
      <c r="E70" s="1">
        <v>1</v>
      </c>
      <c r="F70" s="1">
        <v>1</v>
      </c>
      <c r="G70" s="1">
        <v>0</v>
      </c>
      <c r="H70" s="1">
        <v>0</v>
      </c>
      <c r="I70" s="1">
        <v>0</v>
      </c>
      <c r="J70" s="1">
        <v>0</v>
      </c>
    </row>
    <row r="71" spans="1:12" x14ac:dyDescent="0.35">
      <c r="A71" s="1" t="s">
        <v>14</v>
      </c>
      <c r="B71" s="1" t="s">
        <v>3</v>
      </c>
      <c r="C71" s="1">
        <v>2</v>
      </c>
      <c r="D71" s="1">
        <v>4</v>
      </c>
      <c r="E71" s="1">
        <v>9</v>
      </c>
      <c r="F71" s="1">
        <v>10</v>
      </c>
      <c r="G71" s="1">
        <v>14</v>
      </c>
      <c r="H71" s="1">
        <v>15</v>
      </c>
      <c r="I71" s="1">
        <v>13</v>
      </c>
      <c r="J71" s="1">
        <v>9</v>
      </c>
    </row>
    <row r="72" spans="1:12" x14ac:dyDescent="0.35">
      <c r="A72" s="1" t="s">
        <v>14</v>
      </c>
      <c r="B72" s="1" t="s">
        <v>2</v>
      </c>
      <c r="C72" s="1">
        <v>6</v>
      </c>
      <c r="D72" s="1">
        <v>10</v>
      </c>
      <c r="E72" s="1">
        <v>13</v>
      </c>
      <c r="F72" s="1">
        <v>10</v>
      </c>
      <c r="G72" s="1">
        <v>14</v>
      </c>
      <c r="H72" s="1">
        <v>15</v>
      </c>
      <c r="I72" s="1">
        <v>16</v>
      </c>
      <c r="J72" s="1">
        <v>27</v>
      </c>
    </row>
    <row r="73" spans="1:12" ht="15" thickBot="1" x14ac:dyDescent="0.4">
      <c r="A73" s="3" t="s">
        <v>14</v>
      </c>
      <c r="B73" s="3" t="s">
        <v>0</v>
      </c>
      <c r="C73" s="3">
        <v>235</v>
      </c>
      <c r="D73" s="3">
        <v>256</v>
      </c>
      <c r="E73" s="3">
        <v>290</v>
      </c>
      <c r="F73" s="3">
        <v>314</v>
      </c>
      <c r="G73" s="3">
        <v>295</v>
      </c>
      <c r="H73" s="3">
        <v>287</v>
      </c>
      <c r="I73" s="3">
        <v>277</v>
      </c>
      <c r="J73" s="3">
        <v>318</v>
      </c>
    </row>
    <row r="74" spans="1:12" ht="15" thickTop="1" x14ac:dyDescent="0.35">
      <c r="A74" s="2" t="s">
        <v>13</v>
      </c>
      <c r="B74" s="2" t="s">
        <v>9</v>
      </c>
      <c r="C74" s="2">
        <v>0</v>
      </c>
      <c r="D74" s="2">
        <v>0</v>
      </c>
      <c r="E74" s="2">
        <v>1</v>
      </c>
      <c r="F74" s="2">
        <v>0</v>
      </c>
      <c r="G74" s="2">
        <v>0</v>
      </c>
      <c r="H74" s="2">
        <v>1</v>
      </c>
      <c r="I74" s="2">
        <v>1</v>
      </c>
      <c r="J74" s="2">
        <v>0</v>
      </c>
      <c r="L74">
        <f>J74+J76+J77</f>
        <v>21</v>
      </c>
    </row>
    <row r="75" spans="1:12" x14ac:dyDescent="0.35">
      <c r="A75" s="1" t="s">
        <v>13</v>
      </c>
      <c r="B75" s="1" t="s">
        <v>8</v>
      </c>
      <c r="C75" s="1">
        <v>14</v>
      </c>
      <c r="D75" s="1">
        <v>18</v>
      </c>
      <c r="E75" s="1">
        <v>12</v>
      </c>
      <c r="F75" s="1">
        <v>12</v>
      </c>
      <c r="G75" s="1">
        <v>26</v>
      </c>
      <c r="H75" s="1">
        <v>18</v>
      </c>
      <c r="I75" s="1">
        <v>11</v>
      </c>
      <c r="J75" s="1">
        <v>11</v>
      </c>
    </row>
    <row r="76" spans="1:12" x14ac:dyDescent="0.35">
      <c r="A76" s="1" t="s">
        <v>13</v>
      </c>
      <c r="B76" s="1" t="s">
        <v>7</v>
      </c>
      <c r="C76" s="1">
        <v>8</v>
      </c>
      <c r="D76" s="1">
        <v>9</v>
      </c>
      <c r="E76" s="1">
        <v>8</v>
      </c>
      <c r="F76" s="1">
        <v>23</v>
      </c>
      <c r="G76" s="1">
        <v>19</v>
      </c>
      <c r="H76" s="1">
        <v>18</v>
      </c>
      <c r="I76" s="1">
        <v>9</v>
      </c>
      <c r="J76" s="1">
        <v>11</v>
      </c>
    </row>
    <row r="77" spans="1:12" x14ac:dyDescent="0.35">
      <c r="A77" s="1" t="s">
        <v>13</v>
      </c>
      <c r="B77" s="1" t="s">
        <v>6</v>
      </c>
      <c r="C77" s="1">
        <v>6</v>
      </c>
      <c r="D77" s="1">
        <v>7</v>
      </c>
      <c r="E77" s="1">
        <v>11</v>
      </c>
      <c r="F77" s="1">
        <v>14</v>
      </c>
      <c r="G77" s="1">
        <v>13</v>
      </c>
      <c r="H77" s="1">
        <v>17</v>
      </c>
      <c r="I77" s="1">
        <v>9</v>
      </c>
      <c r="J77" s="1">
        <v>10</v>
      </c>
    </row>
    <row r="78" spans="1:12" x14ac:dyDescent="0.35">
      <c r="A78" s="1" t="s">
        <v>13</v>
      </c>
      <c r="B78" s="1" t="s">
        <v>5</v>
      </c>
      <c r="C78" s="1">
        <v>22</v>
      </c>
      <c r="D78" s="1">
        <v>21</v>
      </c>
      <c r="E78" s="1">
        <v>19</v>
      </c>
      <c r="F78" s="1">
        <v>8</v>
      </c>
      <c r="G78" s="1">
        <v>6</v>
      </c>
      <c r="H78" s="1">
        <v>10</v>
      </c>
      <c r="I78" s="1">
        <v>3</v>
      </c>
      <c r="J78" s="1">
        <v>2</v>
      </c>
    </row>
    <row r="79" spans="1:12" x14ac:dyDescent="0.35">
      <c r="A79" s="1" t="s">
        <v>13</v>
      </c>
      <c r="B79" s="1" t="s">
        <v>4</v>
      </c>
      <c r="C79" s="1">
        <v>1</v>
      </c>
      <c r="D79" s="1">
        <v>0</v>
      </c>
      <c r="E79" s="1">
        <v>1</v>
      </c>
      <c r="F79" s="1">
        <v>0</v>
      </c>
      <c r="G79" s="1">
        <v>0</v>
      </c>
      <c r="H79" s="1">
        <v>0</v>
      </c>
      <c r="I79" s="1">
        <v>0</v>
      </c>
      <c r="J79" s="1">
        <v>0</v>
      </c>
    </row>
    <row r="80" spans="1:12" x14ac:dyDescent="0.35">
      <c r="A80" s="1" t="s">
        <v>13</v>
      </c>
      <c r="B80" s="1" t="s">
        <v>3</v>
      </c>
      <c r="C80" s="1">
        <v>3</v>
      </c>
      <c r="D80" s="1">
        <v>2</v>
      </c>
      <c r="E80" s="1">
        <v>2</v>
      </c>
      <c r="F80" s="1">
        <v>4</v>
      </c>
      <c r="G80" s="1">
        <v>17</v>
      </c>
      <c r="H80" s="1">
        <v>6</v>
      </c>
      <c r="I80" s="1">
        <v>1</v>
      </c>
      <c r="J80" s="1">
        <v>5</v>
      </c>
    </row>
    <row r="81" spans="1:12" x14ac:dyDescent="0.35">
      <c r="A81" s="1" t="s">
        <v>13</v>
      </c>
      <c r="B81" s="1" t="s">
        <v>2</v>
      </c>
      <c r="C81" s="1">
        <v>7</v>
      </c>
      <c r="D81" s="1">
        <v>9</v>
      </c>
      <c r="E81" s="1">
        <v>7</v>
      </c>
      <c r="F81" s="1">
        <v>7</v>
      </c>
      <c r="G81" s="1">
        <v>8</v>
      </c>
      <c r="H81" s="1">
        <v>7</v>
      </c>
      <c r="I81" s="1">
        <v>11</v>
      </c>
      <c r="J81" s="1">
        <v>5</v>
      </c>
    </row>
    <row r="82" spans="1:12" ht="15" thickBot="1" x14ac:dyDescent="0.4">
      <c r="A82" s="3" t="s">
        <v>13</v>
      </c>
      <c r="B82" s="3" t="s">
        <v>0</v>
      </c>
      <c r="C82" s="3">
        <v>129</v>
      </c>
      <c r="D82" s="3">
        <v>163</v>
      </c>
      <c r="E82" s="3">
        <v>129</v>
      </c>
      <c r="F82" s="3">
        <v>148</v>
      </c>
      <c r="G82" s="3">
        <v>167</v>
      </c>
      <c r="H82" s="3">
        <v>174</v>
      </c>
      <c r="I82" s="3">
        <v>138</v>
      </c>
      <c r="J82" s="3">
        <v>108</v>
      </c>
    </row>
    <row r="83" spans="1:12" ht="15" thickTop="1" x14ac:dyDescent="0.35">
      <c r="A83" s="2" t="s">
        <v>12</v>
      </c>
      <c r="B83" s="2" t="s">
        <v>9</v>
      </c>
      <c r="C83" s="2">
        <v>0</v>
      </c>
      <c r="D83" s="2">
        <v>1</v>
      </c>
      <c r="E83" s="2">
        <v>0</v>
      </c>
      <c r="F83" s="2">
        <v>1</v>
      </c>
      <c r="G83" s="2">
        <v>1</v>
      </c>
      <c r="H83" s="2">
        <v>0</v>
      </c>
      <c r="I83" s="2">
        <v>0</v>
      </c>
      <c r="J83" s="2">
        <v>1</v>
      </c>
      <c r="L83">
        <f>J83+J85+J86</f>
        <v>19</v>
      </c>
    </row>
    <row r="84" spans="1:12" x14ac:dyDescent="0.35">
      <c r="A84" s="1" t="s">
        <v>12</v>
      </c>
      <c r="B84" s="1" t="s">
        <v>8</v>
      </c>
      <c r="C84" s="1">
        <v>7</v>
      </c>
      <c r="D84" s="1">
        <v>7</v>
      </c>
      <c r="E84" s="1">
        <v>5</v>
      </c>
      <c r="F84" s="1">
        <v>7</v>
      </c>
      <c r="G84" s="1">
        <v>5</v>
      </c>
      <c r="H84" s="1">
        <v>11</v>
      </c>
      <c r="I84" s="1">
        <v>8</v>
      </c>
      <c r="J84" s="1">
        <v>9</v>
      </c>
    </row>
    <row r="85" spans="1:12" x14ac:dyDescent="0.35">
      <c r="A85" s="1" t="s">
        <v>12</v>
      </c>
      <c r="B85" s="1" t="s">
        <v>7</v>
      </c>
      <c r="C85" s="1">
        <v>7</v>
      </c>
      <c r="D85" s="1">
        <v>5</v>
      </c>
      <c r="E85" s="1">
        <v>3</v>
      </c>
      <c r="F85" s="1">
        <v>6</v>
      </c>
      <c r="G85" s="1">
        <v>5</v>
      </c>
      <c r="H85" s="1">
        <v>8</v>
      </c>
      <c r="I85" s="1">
        <v>10</v>
      </c>
      <c r="J85" s="1">
        <v>9</v>
      </c>
    </row>
    <row r="86" spans="1:12" x14ac:dyDescent="0.35">
      <c r="A86" s="1" t="s">
        <v>12</v>
      </c>
      <c r="B86" s="1" t="s">
        <v>6</v>
      </c>
      <c r="C86" s="1">
        <v>3</v>
      </c>
      <c r="D86" s="1">
        <v>7</v>
      </c>
      <c r="E86" s="1">
        <v>7</v>
      </c>
      <c r="F86" s="1">
        <v>9</v>
      </c>
      <c r="G86" s="1">
        <v>8</v>
      </c>
      <c r="H86" s="1">
        <v>9</v>
      </c>
      <c r="I86" s="1">
        <v>8</v>
      </c>
      <c r="J86" s="1">
        <v>9</v>
      </c>
    </row>
    <row r="87" spans="1:12" x14ac:dyDescent="0.35">
      <c r="A87" s="1" t="s">
        <v>12</v>
      </c>
      <c r="B87" s="1" t="s">
        <v>5</v>
      </c>
      <c r="C87" s="1">
        <v>20</v>
      </c>
      <c r="D87" s="1">
        <v>14</v>
      </c>
      <c r="E87" s="1">
        <v>13</v>
      </c>
      <c r="F87" s="1">
        <v>14</v>
      </c>
      <c r="G87" s="1">
        <v>12</v>
      </c>
      <c r="H87" s="1">
        <v>15</v>
      </c>
      <c r="I87" s="1">
        <v>14</v>
      </c>
      <c r="J87" s="1">
        <v>9</v>
      </c>
    </row>
    <row r="88" spans="1:12" x14ac:dyDescent="0.35">
      <c r="A88" s="1" t="s">
        <v>12</v>
      </c>
      <c r="B88" s="1" t="s">
        <v>4</v>
      </c>
      <c r="C88" s="1">
        <v>1</v>
      </c>
      <c r="D88" s="1">
        <v>1</v>
      </c>
      <c r="E88" s="1">
        <v>1</v>
      </c>
      <c r="F88" s="1">
        <v>1</v>
      </c>
      <c r="G88" s="1">
        <v>0</v>
      </c>
      <c r="H88" s="1">
        <v>0</v>
      </c>
      <c r="I88" s="1">
        <v>0</v>
      </c>
      <c r="J88" s="1">
        <v>0</v>
      </c>
    </row>
    <row r="89" spans="1:12" x14ac:dyDescent="0.35">
      <c r="A89" s="1" t="s">
        <v>12</v>
      </c>
      <c r="B89" s="1" t="s">
        <v>3</v>
      </c>
      <c r="C89" s="1">
        <v>0</v>
      </c>
      <c r="D89" s="1">
        <v>1</v>
      </c>
      <c r="E89" s="1">
        <v>2</v>
      </c>
      <c r="F89" s="1">
        <v>5</v>
      </c>
      <c r="G89" s="1">
        <v>5</v>
      </c>
      <c r="H89" s="1">
        <v>3</v>
      </c>
      <c r="I89" s="1">
        <v>6</v>
      </c>
      <c r="J89" s="1">
        <v>4</v>
      </c>
    </row>
    <row r="90" spans="1:12" x14ac:dyDescent="0.35">
      <c r="A90" s="1" t="s">
        <v>12</v>
      </c>
      <c r="B90" s="1" t="s">
        <v>2</v>
      </c>
      <c r="C90" s="1">
        <v>2</v>
      </c>
      <c r="D90" s="1">
        <v>6</v>
      </c>
      <c r="E90" s="1">
        <v>8</v>
      </c>
      <c r="F90" s="1">
        <v>9</v>
      </c>
      <c r="G90" s="1">
        <v>9</v>
      </c>
      <c r="H90" s="1">
        <v>12</v>
      </c>
      <c r="I90" s="1">
        <v>9</v>
      </c>
      <c r="J90" s="1">
        <v>6</v>
      </c>
    </row>
    <row r="91" spans="1:12" ht="15" thickBot="1" x14ac:dyDescent="0.4">
      <c r="A91" s="3" t="s">
        <v>12</v>
      </c>
      <c r="B91" s="3" t="s">
        <v>0</v>
      </c>
      <c r="C91" s="3">
        <v>122</v>
      </c>
      <c r="D91" s="3">
        <v>148</v>
      </c>
      <c r="E91" s="3">
        <v>141</v>
      </c>
      <c r="F91" s="3">
        <v>147</v>
      </c>
      <c r="G91" s="3">
        <v>131</v>
      </c>
      <c r="H91" s="3">
        <v>124</v>
      </c>
      <c r="I91" s="3">
        <v>125</v>
      </c>
      <c r="J91" s="3">
        <v>132</v>
      </c>
    </row>
    <row r="92" spans="1:12" ht="15" thickTop="1" x14ac:dyDescent="0.35">
      <c r="A92" s="2" t="s">
        <v>11</v>
      </c>
      <c r="B92" s="2" t="s">
        <v>9</v>
      </c>
      <c r="C92" s="2">
        <v>0</v>
      </c>
      <c r="D92" s="2">
        <v>0</v>
      </c>
      <c r="E92" s="2">
        <v>0</v>
      </c>
      <c r="F92" s="2">
        <v>0</v>
      </c>
      <c r="G92" s="2">
        <v>0</v>
      </c>
      <c r="H92" s="2">
        <v>0</v>
      </c>
      <c r="I92" s="2">
        <v>0</v>
      </c>
      <c r="J92" s="2">
        <v>0</v>
      </c>
      <c r="L92">
        <f>J92+J94+J95</f>
        <v>4</v>
      </c>
    </row>
    <row r="93" spans="1:12" x14ac:dyDescent="0.35">
      <c r="A93" s="1" t="s">
        <v>11</v>
      </c>
      <c r="B93" s="1" t="s">
        <v>8</v>
      </c>
      <c r="C93" s="1">
        <v>4</v>
      </c>
      <c r="D93" s="1">
        <v>7</v>
      </c>
      <c r="E93" s="1">
        <v>6</v>
      </c>
      <c r="F93" s="1">
        <v>4</v>
      </c>
      <c r="G93" s="1">
        <v>4</v>
      </c>
      <c r="H93" s="1">
        <v>4</v>
      </c>
      <c r="I93" s="1">
        <v>2</v>
      </c>
      <c r="J93" s="1">
        <v>4</v>
      </c>
    </row>
    <row r="94" spans="1:12" x14ac:dyDescent="0.35">
      <c r="A94" s="1" t="s">
        <v>11</v>
      </c>
      <c r="B94" s="1" t="s">
        <v>7</v>
      </c>
      <c r="C94" s="1">
        <v>3</v>
      </c>
      <c r="D94" s="1">
        <v>5</v>
      </c>
      <c r="E94" s="1">
        <v>3</v>
      </c>
      <c r="F94" s="1">
        <v>1</v>
      </c>
      <c r="G94" s="1">
        <v>1</v>
      </c>
      <c r="H94" s="1">
        <v>1</v>
      </c>
      <c r="I94" s="1">
        <v>0</v>
      </c>
      <c r="J94" s="1">
        <v>1</v>
      </c>
    </row>
    <row r="95" spans="1:12" x14ac:dyDescent="0.35">
      <c r="A95" s="1" t="s">
        <v>11</v>
      </c>
      <c r="B95" s="1" t="s">
        <v>6</v>
      </c>
      <c r="C95" s="1">
        <v>3</v>
      </c>
      <c r="D95" s="1">
        <v>3</v>
      </c>
      <c r="E95" s="1">
        <v>5</v>
      </c>
      <c r="F95" s="1">
        <v>6</v>
      </c>
      <c r="G95" s="1">
        <v>7</v>
      </c>
      <c r="H95" s="1">
        <v>2</v>
      </c>
      <c r="I95" s="1">
        <v>2</v>
      </c>
      <c r="J95" s="1">
        <v>3</v>
      </c>
    </row>
    <row r="96" spans="1:12" x14ac:dyDescent="0.35">
      <c r="A96" s="1" t="s">
        <v>11</v>
      </c>
      <c r="B96" s="1" t="s">
        <v>5</v>
      </c>
      <c r="C96" s="1">
        <v>18</v>
      </c>
      <c r="D96" s="1">
        <v>15</v>
      </c>
      <c r="E96" s="1">
        <v>15</v>
      </c>
      <c r="F96" s="1">
        <v>10</v>
      </c>
      <c r="G96" s="1">
        <v>5</v>
      </c>
      <c r="H96" s="1">
        <v>7</v>
      </c>
      <c r="I96" s="1">
        <v>2</v>
      </c>
      <c r="J96" s="1">
        <v>4</v>
      </c>
    </row>
    <row r="97" spans="1:12" x14ac:dyDescent="0.35">
      <c r="A97" s="1" t="s">
        <v>11</v>
      </c>
      <c r="B97" s="1" t="s">
        <v>4</v>
      </c>
      <c r="C97" s="1">
        <v>0</v>
      </c>
      <c r="D97" s="1">
        <v>0</v>
      </c>
      <c r="E97" s="1">
        <v>0</v>
      </c>
      <c r="F97" s="1">
        <v>0</v>
      </c>
      <c r="G97" s="1">
        <v>0</v>
      </c>
      <c r="H97" s="1">
        <v>0</v>
      </c>
      <c r="I97" s="1">
        <v>0</v>
      </c>
      <c r="J97" s="1">
        <v>0</v>
      </c>
    </row>
    <row r="98" spans="1:12" x14ac:dyDescent="0.35">
      <c r="A98" s="1" t="s">
        <v>11</v>
      </c>
      <c r="B98" s="1" t="s">
        <v>3</v>
      </c>
      <c r="C98" s="1">
        <v>0</v>
      </c>
      <c r="D98" s="1">
        <v>1</v>
      </c>
      <c r="E98" s="1">
        <v>2</v>
      </c>
      <c r="F98" s="1">
        <v>0</v>
      </c>
      <c r="G98" s="1">
        <v>0</v>
      </c>
      <c r="H98" s="1">
        <v>1</v>
      </c>
      <c r="I98" s="1">
        <v>1</v>
      </c>
      <c r="J98" s="1">
        <v>1</v>
      </c>
    </row>
    <row r="99" spans="1:12" x14ac:dyDescent="0.35">
      <c r="A99" s="1" t="s">
        <v>11</v>
      </c>
      <c r="B99" s="1" t="s">
        <v>2</v>
      </c>
      <c r="C99" s="1">
        <v>1</v>
      </c>
      <c r="D99" s="1">
        <v>3</v>
      </c>
      <c r="E99" s="1">
        <v>3</v>
      </c>
      <c r="F99" s="1">
        <v>4</v>
      </c>
      <c r="G99" s="1">
        <v>2</v>
      </c>
      <c r="H99" s="1">
        <v>4</v>
      </c>
      <c r="I99" s="1">
        <v>5</v>
      </c>
      <c r="J99" s="1">
        <v>4</v>
      </c>
    </row>
    <row r="100" spans="1:12" ht="15" thickBot="1" x14ac:dyDescent="0.4">
      <c r="A100" s="3" t="s">
        <v>11</v>
      </c>
      <c r="B100" s="3" t="s">
        <v>0</v>
      </c>
      <c r="C100" s="3">
        <v>71</v>
      </c>
      <c r="D100" s="3">
        <v>78</v>
      </c>
      <c r="E100" s="3">
        <v>82</v>
      </c>
      <c r="F100" s="3">
        <v>77</v>
      </c>
      <c r="G100" s="3">
        <v>61</v>
      </c>
      <c r="H100" s="3">
        <v>50</v>
      </c>
      <c r="I100" s="3">
        <v>47</v>
      </c>
      <c r="J100" s="3">
        <v>44</v>
      </c>
    </row>
    <row r="101" spans="1:12" ht="15" thickTop="1" x14ac:dyDescent="0.35">
      <c r="A101" s="2" t="s">
        <v>10</v>
      </c>
      <c r="B101" s="2" t="s">
        <v>9</v>
      </c>
      <c r="C101" s="2">
        <v>1</v>
      </c>
      <c r="D101" s="2">
        <v>0</v>
      </c>
      <c r="E101" s="2">
        <v>1</v>
      </c>
      <c r="F101" s="2">
        <v>1</v>
      </c>
      <c r="G101" s="2">
        <v>2</v>
      </c>
      <c r="H101" s="2">
        <v>3</v>
      </c>
      <c r="I101" s="2">
        <v>4</v>
      </c>
      <c r="J101" s="2">
        <v>4</v>
      </c>
      <c r="L101">
        <f>J101+J103+J104</f>
        <v>185</v>
      </c>
    </row>
    <row r="102" spans="1:12" x14ac:dyDescent="0.35">
      <c r="A102" s="1" t="s">
        <v>10</v>
      </c>
      <c r="B102" s="1" t="s">
        <v>8</v>
      </c>
      <c r="C102" s="1">
        <v>90</v>
      </c>
      <c r="D102" s="1">
        <v>99</v>
      </c>
      <c r="E102" s="1">
        <v>105</v>
      </c>
      <c r="F102" s="1">
        <v>107</v>
      </c>
      <c r="G102" s="1">
        <v>111</v>
      </c>
      <c r="H102" s="1">
        <v>110</v>
      </c>
      <c r="I102" s="1">
        <v>106</v>
      </c>
      <c r="J102" s="1">
        <v>111</v>
      </c>
    </row>
    <row r="103" spans="1:12" x14ac:dyDescent="0.35">
      <c r="A103" s="1" t="s">
        <v>10</v>
      </c>
      <c r="B103" s="1" t="s">
        <v>7</v>
      </c>
      <c r="C103" s="1">
        <v>61</v>
      </c>
      <c r="D103" s="1">
        <v>64</v>
      </c>
      <c r="E103" s="1">
        <v>53</v>
      </c>
      <c r="F103" s="1">
        <v>58</v>
      </c>
      <c r="G103" s="1">
        <v>53</v>
      </c>
      <c r="H103" s="1">
        <v>49</v>
      </c>
      <c r="I103" s="1">
        <v>52</v>
      </c>
      <c r="J103" s="1">
        <v>62</v>
      </c>
    </row>
    <row r="104" spans="1:12" x14ac:dyDescent="0.35">
      <c r="A104" s="1" t="s">
        <v>10</v>
      </c>
      <c r="B104" s="1" t="s">
        <v>6</v>
      </c>
      <c r="C104" s="1">
        <v>51</v>
      </c>
      <c r="D104" s="1">
        <v>66</v>
      </c>
      <c r="E104" s="1">
        <v>70</v>
      </c>
      <c r="F104" s="1">
        <v>75</v>
      </c>
      <c r="G104" s="1">
        <v>90</v>
      </c>
      <c r="H104" s="1">
        <v>88</v>
      </c>
      <c r="I104" s="1">
        <v>94</v>
      </c>
      <c r="J104" s="1">
        <v>119</v>
      </c>
    </row>
    <row r="105" spans="1:12" x14ac:dyDescent="0.35">
      <c r="A105" s="1" t="s">
        <v>10</v>
      </c>
      <c r="B105" s="1" t="s">
        <v>5</v>
      </c>
      <c r="C105" s="1">
        <v>183</v>
      </c>
      <c r="D105" s="1">
        <v>147</v>
      </c>
      <c r="E105" s="1">
        <v>129</v>
      </c>
      <c r="F105" s="1">
        <v>104</v>
      </c>
      <c r="G105" s="1">
        <v>117</v>
      </c>
      <c r="H105" s="1">
        <v>144</v>
      </c>
      <c r="I105" s="1">
        <v>150</v>
      </c>
      <c r="J105" s="1">
        <v>128</v>
      </c>
    </row>
    <row r="106" spans="1:12" x14ac:dyDescent="0.35">
      <c r="A106" s="1" t="s">
        <v>10</v>
      </c>
      <c r="B106" s="1" t="s">
        <v>4</v>
      </c>
      <c r="C106" s="1">
        <v>0</v>
      </c>
      <c r="D106" s="1">
        <v>0</v>
      </c>
      <c r="E106" s="1">
        <v>0</v>
      </c>
      <c r="F106" s="1">
        <v>0</v>
      </c>
      <c r="G106" s="1">
        <v>0</v>
      </c>
      <c r="H106" s="1">
        <v>0</v>
      </c>
      <c r="I106" s="1">
        <v>0</v>
      </c>
      <c r="J106" s="1">
        <v>0</v>
      </c>
    </row>
    <row r="107" spans="1:12" x14ac:dyDescent="0.35">
      <c r="A107" s="1" t="s">
        <v>10</v>
      </c>
      <c r="B107" s="1" t="s">
        <v>3</v>
      </c>
      <c r="C107" s="1">
        <v>12</v>
      </c>
      <c r="D107" s="1">
        <v>17</v>
      </c>
      <c r="E107" s="1">
        <v>22</v>
      </c>
      <c r="F107" s="1">
        <v>28</v>
      </c>
      <c r="G107" s="1">
        <v>39</v>
      </c>
      <c r="H107" s="1">
        <v>37</v>
      </c>
      <c r="I107" s="1">
        <v>36</v>
      </c>
      <c r="J107" s="1">
        <v>28</v>
      </c>
    </row>
    <row r="108" spans="1:12" x14ac:dyDescent="0.35">
      <c r="A108" s="1" t="s">
        <v>10</v>
      </c>
      <c r="B108" s="1" t="s">
        <v>2</v>
      </c>
      <c r="C108" s="1">
        <v>42</v>
      </c>
      <c r="D108" s="1">
        <v>44</v>
      </c>
      <c r="E108" s="1">
        <v>45</v>
      </c>
      <c r="F108" s="1">
        <v>40</v>
      </c>
      <c r="G108" s="1">
        <v>32</v>
      </c>
      <c r="H108" s="1">
        <v>39</v>
      </c>
      <c r="I108" s="1">
        <v>46</v>
      </c>
      <c r="J108" s="1">
        <v>59</v>
      </c>
    </row>
    <row r="109" spans="1:12" ht="15" thickBot="1" x14ac:dyDescent="0.4">
      <c r="A109" s="3" t="s">
        <v>10</v>
      </c>
      <c r="B109" s="3" t="s">
        <v>0</v>
      </c>
      <c r="C109" s="3">
        <v>1019</v>
      </c>
      <c r="D109" s="3">
        <v>1059</v>
      </c>
      <c r="E109" s="3">
        <v>1050</v>
      </c>
      <c r="F109" s="3">
        <v>956</v>
      </c>
      <c r="G109" s="3">
        <v>889</v>
      </c>
      <c r="H109" s="3">
        <v>886</v>
      </c>
      <c r="I109" s="3">
        <v>922</v>
      </c>
      <c r="J109" s="3">
        <v>999</v>
      </c>
    </row>
    <row r="110" spans="1:12" ht="15" thickTop="1" x14ac:dyDescent="0.35">
      <c r="A110" s="2" t="s">
        <v>1</v>
      </c>
      <c r="B110" s="2" t="s">
        <v>9</v>
      </c>
      <c r="C110" s="2">
        <v>5</v>
      </c>
      <c r="D110" s="2">
        <v>5</v>
      </c>
      <c r="E110" s="2">
        <v>8</v>
      </c>
      <c r="F110" s="2">
        <v>9</v>
      </c>
      <c r="G110" s="2">
        <v>6</v>
      </c>
      <c r="H110" s="2">
        <v>9</v>
      </c>
      <c r="I110" s="2">
        <v>14</v>
      </c>
      <c r="J110" s="32">
        <f>SUM(J101+J92+J83+J74+J65+J56+J47+J38+J29+J20+J11+J2)</f>
        <v>14</v>
      </c>
      <c r="L110">
        <f>J110+J112+J113</f>
        <v>753</v>
      </c>
    </row>
    <row r="111" spans="1:12" x14ac:dyDescent="0.35">
      <c r="A111" s="1" t="s">
        <v>1</v>
      </c>
      <c r="B111" s="1" t="s">
        <v>8</v>
      </c>
      <c r="C111" s="1">
        <v>429</v>
      </c>
      <c r="D111" s="1">
        <v>503</v>
      </c>
      <c r="E111" s="1">
        <v>546</v>
      </c>
      <c r="F111" s="1">
        <v>609</v>
      </c>
      <c r="G111" s="1">
        <v>671</v>
      </c>
      <c r="H111" s="1">
        <v>725</v>
      </c>
      <c r="I111" s="1">
        <v>788</v>
      </c>
      <c r="J111" s="1">
        <f t="shared" ref="J111:J118" si="0">SUM(J102+J93+J84+J75+J66+J57+J48+J39+J30+J21+J12+J3)</f>
        <v>779</v>
      </c>
    </row>
    <row r="112" spans="1:12" x14ac:dyDescent="0.35">
      <c r="A112" s="1" t="s">
        <v>1</v>
      </c>
      <c r="B112" s="1" t="s">
        <v>7</v>
      </c>
      <c r="C112" s="1">
        <v>257</v>
      </c>
      <c r="D112" s="1">
        <v>269</v>
      </c>
      <c r="E112" s="1">
        <v>262</v>
      </c>
      <c r="F112" s="1">
        <v>283</v>
      </c>
      <c r="G112" s="1">
        <v>289</v>
      </c>
      <c r="H112" s="1">
        <v>299</v>
      </c>
      <c r="I112" s="1">
        <v>324</v>
      </c>
      <c r="J112" s="1">
        <f t="shared" si="0"/>
        <v>338</v>
      </c>
    </row>
    <row r="113" spans="1:10" x14ac:dyDescent="0.35">
      <c r="A113" s="1" t="s">
        <v>1</v>
      </c>
      <c r="B113" s="1" t="s">
        <v>6</v>
      </c>
      <c r="C113" s="1">
        <v>197</v>
      </c>
      <c r="D113" s="1">
        <v>230</v>
      </c>
      <c r="E113" s="1">
        <v>253</v>
      </c>
      <c r="F113" s="1">
        <v>251</v>
      </c>
      <c r="G113" s="1">
        <v>303</v>
      </c>
      <c r="H113" s="1">
        <v>311</v>
      </c>
      <c r="I113" s="1">
        <v>336</v>
      </c>
      <c r="J113" s="1">
        <f t="shared" si="0"/>
        <v>401</v>
      </c>
    </row>
    <row r="114" spans="1:10" x14ac:dyDescent="0.35">
      <c r="A114" s="1" t="s">
        <v>1</v>
      </c>
      <c r="B114" s="1" t="s">
        <v>5</v>
      </c>
      <c r="C114" s="1">
        <v>780</v>
      </c>
      <c r="D114" s="1">
        <v>762</v>
      </c>
      <c r="E114" s="1">
        <v>688</v>
      </c>
      <c r="F114" s="1">
        <v>533</v>
      </c>
      <c r="G114" s="1">
        <v>575</v>
      </c>
      <c r="H114" s="1">
        <v>732</v>
      </c>
      <c r="I114" s="1">
        <v>781</v>
      </c>
      <c r="J114" s="1">
        <f t="shared" si="0"/>
        <v>750</v>
      </c>
    </row>
    <row r="115" spans="1:10" x14ac:dyDescent="0.35">
      <c r="A115" s="1" t="s">
        <v>1</v>
      </c>
      <c r="B115" s="1" t="s">
        <v>4</v>
      </c>
      <c r="C115" s="1">
        <v>3</v>
      </c>
      <c r="D115" s="1">
        <v>4</v>
      </c>
      <c r="E115" s="1">
        <v>4</v>
      </c>
      <c r="F115" s="1">
        <v>2</v>
      </c>
      <c r="G115" s="1">
        <v>0</v>
      </c>
      <c r="H115" s="1">
        <v>0</v>
      </c>
      <c r="I115" s="1">
        <v>1</v>
      </c>
      <c r="J115" s="1">
        <f t="shared" si="0"/>
        <v>1</v>
      </c>
    </row>
    <row r="116" spans="1:10" x14ac:dyDescent="0.35">
      <c r="A116" s="1" t="s">
        <v>1</v>
      </c>
      <c r="B116" s="1" t="s">
        <v>3</v>
      </c>
      <c r="C116" s="1">
        <v>42</v>
      </c>
      <c r="D116" s="1">
        <v>45</v>
      </c>
      <c r="E116" s="1">
        <v>77</v>
      </c>
      <c r="F116" s="1">
        <v>95</v>
      </c>
      <c r="G116" s="1">
        <v>163</v>
      </c>
      <c r="H116" s="1">
        <v>165</v>
      </c>
      <c r="I116" s="1">
        <v>154</v>
      </c>
      <c r="J116" s="1">
        <f t="shared" si="0"/>
        <v>133</v>
      </c>
    </row>
    <row r="117" spans="1:10" x14ac:dyDescent="0.35">
      <c r="A117" s="1" t="s">
        <v>1</v>
      </c>
      <c r="B117" s="1" t="s">
        <v>2</v>
      </c>
      <c r="C117" s="1">
        <v>136</v>
      </c>
      <c r="D117" s="1">
        <v>160</v>
      </c>
      <c r="E117" s="1">
        <v>173</v>
      </c>
      <c r="F117" s="1">
        <v>175</v>
      </c>
      <c r="G117" s="1">
        <v>177</v>
      </c>
      <c r="H117" s="1">
        <v>212</v>
      </c>
      <c r="I117" s="1">
        <v>243</v>
      </c>
      <c r="J117" s="1">
        <f t="shared" si="0"/>
        <v>264</v>
      </c>
    </row>
    <row r="118" spans="1:10" x14ac:dyDescent="0.35">
      <c r="A118" s="1" t="s">
        <v>1</v>
      </c>
      <c r="B118" s="1" t="s">
        <v>0</v>
      </c>
      <c r="C118" s="1">
        <v>3573</v>
      </c>
      <c r="D118" s="1">
        <v>3762</v>
      </c>
      <c r="E118" s="1">
        <v>3785</v>
      </c>
      <c r="F118" s="1">
        <v>3644</v>
      </c>
      <c r="G118" s="1">
        <v>3512</v>
      </c>
      <c r="H118" s="1">
        <v>3482</v>
      </c>
      <c r="I118" s="1">
        <v>3483</v>
      </c>
      <c r="J118" s="33">
        <f t="shared" si="0"/>
        <v>3510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6AC8-C840-42F9-968B-723A4B76AD29}">
  <dimension ref="A1:J210"/>
  <sheetViews>
    <sheetView zoomScale="72" workbookViewId="0">
      <selection activeCell="C212" sqref="C212"/>
    </sheetView>
  </sheetViews>
  <sheetFormatPr defaultColWidth="26.7265625" defaultRowHeight="14.5" x14ac:dyDescent="0.35"/>
  <cols>
    <col min="1" max="1" width="36.7265625" customWidth="1"/>
    <col min="2" max="2" width="34.1796875" bestFit="1" customWidth="1"/>
    <col min="3" max="10" width="7.26953125" bestFit="1" customWidth="1"/>
  </cols>
  <sheetData>
    <row r="1" spans="1:10" x14ac:dyDescent="0.35">
      <c r="A1" s="6" t="s">
        <v>59</v>
      </c>
      <c r="B1" s="6" t="s">
        <v>26</v>
      </c>
      <c r="C1" s="6">
        <v>2017</v>
      </c>
      <c r="D1" s="6">
        <v>2018</v>
      </c>
      <c r="E1" s="6">
        <v>2019</v>
      </c>
      <c r="F1" s="6">
        <v>2020</v>
      </c>
      <c r="G1" s="6">
        <v>2021</v>
      </c>
      <c r="H1" s="6">
        <v>2022</v>
      </c>
      <c r="I1" s="6">
        <v>2023</v>
      </c>
      <c r="J1" s="6">
        <v>2024</v>
      </c>
    </row>
    <row r="2" spans="1:10" x14ac:dyDescent="0.35">
      <c r="A2" t="s">
        <v>58</v>
      </c>
      <c r="B2" t="s">
        <v>9</v>
      </c>
      <c r="C2">
        <v>0</v>
      </c>
      <c r="D2">
        <v>0</v>
      </c>
      <c r="E2">
        <v>0</v>
      </c>
      <c r="F2">
        <v>0</v>
      </c>
      <c r="G2">
        <v>0</v>
      </c>
      <c r="H2">
        <v>0</v>
      </c>
      <c r="I2">
        <v>0</v>
      </c>
      <c r="J2">
        <v>1</v>
      </c>
    </row>
    <row r="3" spans="1:10" x14ac:dyDescent="0.35">
      <c r="A3" t="s">
        <v>58</v>
      </c>
      <c r="B3" t="s">
        <v>8</v>
      </c>
      <c r="C3">
        <v>0</v>
      </c>
      <c r="D3">
        <v>0</v>
      </c>
      <c r="E3">
        <v>0</v>
      </c>
      <c r="F3">
        <v>11</v>
      </c>
      <c r="G3">
        <v>8</v>
      </c>
      <c r="H3">
        <v>11</v>
      </c>
      <c r="I3">
        <v>5</v>
      </c>
      <c r="J3">
        <v>10</v>
      </c>
    </row>
    <row r="4" spans="1:10" x14ac:dyDescent="0.35">
      <c r="A4" t="s">
        <v>58</v>
      </c>
      <c r="B4" t="s">
        <v>7</v>
      </c>
      <c r="C4">
        <v>0</v>
      </c>
      <c r="D4">
        <v>0</v>
      </c>
      <c r="E4">
        <v>0</v>
      </c>
      <c r="F4">
        <v>5</v>
      </c>
      <c r="G4">
        <v>2</v>
      </c>
      <c r="H4">
        <v>2</v>
      </c>
      <c r="I4">
        <v>4</v>
      </c>
      <c r="J4">
        <v>4</v>
      </c>
    </row>
    <row r="5" spans="1:10" x14ac:dyDescent="0.35">
      <c r="A5" t="s">
        <v>58</v>
      </c>
      <c r="B5" t="s">
        <v>6</v>
      </c>
      <c r="C5">
        <v>0</v>
      </c>
      <c r="D5">
        <v>0</v>
      </c>
      <c r="E5">
        <v>0</v>
      </c>
      <c r="F5">
        <v>9</v>
      </c>
      <c r="G5">
        <v>9</v>
      </c>
      <c r="H5">
        <v>6</v>
      </c>
      <c r="I5">
        <v>8</v>
      </c>
      <c r="J5">
        <v>11</v>
      </c>
    </row>
    <row r="6" spans="1:10" x14ac:dyDescent="0.35">
      <c r="A6" t="s">
        <v>58</v>
      </c>
      <c r="B6" t="s">
        <v>5</v>
      </c>
      <c r="C6">
        <v>0</v>
      </c>
      <c r="D6">
        <v>0</v>
      </c>
      <c r="E6">
        <v>0</v>
      </c>
      <c r="F6">
        <v>8</v>
      </c>
      <c r="G6">
        <v>8</v>
      </c>
      <c r="H6">
        <v>7</v>
      </c>
      <c r="I6">
        <v>5</v>
      </c>
      <c r="J6">
        <v>4</v>
      </c>
    </row>
    <row r="7" spans="1:10" x14ac:dyDescent="0.35">
      <c r="A7" t="s">
        <v>58</v>
      </c>
      <c r="B7" t="s">
        <v>3</v>
      </c>
      <c r="C7">
        <v>0</v>
      </c>
      <c r="D7">
        <v>0</v>
      </c>
      <c r="E7">
        <v>0</v>
      </c>
      <c r="F7">
        <v>2</v>
      </c>
      <c r="G7">
        <v>3</v>
      </c>
      <c r="H7">
        <v>5</v>
      </c>
      <c r="I7">
        <v>1</v>
      </c>
      <c r="J7">
        <v>2</v>
      </c>
    </row>
    <row r="8" spans="1:10" x14ac:dyDescent="0.35">
      <c r="A8" t="s">
        <v>58</v>
      </c>
      <c r="B8" t="s">
        <v>2</v>
      </c>
      <c r="C8">
        <v>0</v>
      </c>
      <c r="D8">
        <v>0</v>
      </c>
      <c r="E8">
        <v>0</v>
      </c>
      <c r="F8">
        <v>2</v>
      </c>
      <c r="G8">
        <v>2</v>
      </c>
      <c r="H8">
        <v>0</v>
      </c>
      <c r="I8">
        <v>3</v>
      </c>
      <c r="J8">
        <v>7</v>
      </c>
    </row>
    <row r="9" spans="1:10" x14ac:dyDescent="0.35">
      <c r="A9" t="s">
        <v>58</v>
      </c>
      <c r="B9" t="s">
        <v>0</v>
      </c>
      <c r="C9">
        <v>0</v>
      </c>
      <c r="D9">
        <v>0</v>
      </c>
      <c r="E9">
        <v>0</v>
      </c>
      <c r="F9">
        <v>88</v>
      </c>
      <c r="G9">
        <v>73</v>
      </c>
      <c r="H9">
        <v>67</v>
      </c>
      <c r="I9">
        <v>83</v>
      </c>
      <c r="J9">
        <v>75</v>
      </c>
    </row>
    <row r="10" spans="1:10" x14ac:dyDescent="0.35">
      <c r="A10" t="s">
        <v>57</v>
      </c>
      <c r="B10" t="s">
        <v>8</v>
      </c>
      <c r="C10">
        <v>22</v>
      </c>
      <c r="D10">
        <v>24</v>
      </c>
      <c r="E10">
        <v>21</v>
      </c>
      <c r="F10">
        <v>9</v>
      </c>
      <c r="G10">
        <v>16</v>
      </c>
      <c r="H10">
        <v>14</v>
      </c>
      <c r="I10">
        <v>20</v>
      </c>
      <c r="J10">
        <v>19</v>
      </c>
    </row>
    <row r="11" spans="1:10" x14ac:dyDescent="0.35">
      <c r="A11" t="s">
        <v>57</v>
      </c>
      <c r="B11" t="s">
        <v>7</v>
      </c>
      <c r="C11">
        <v>17</v>
      </c>
      <c r="D11">
        <v>15</v>
      </c>
      <c r="E11">
        <v>21</v>
      </c>
      <c r="F11">
        <v>7</v>
      </c>
      <c r="G11">
        <v>10</v>
      </c>
      <c r="H11">
        <v>12</v>
      </c>
      <c r="I11">
        <v>12</v>
      </c>
      <c r="J11">
        <v>4</v>
      </c>
    </row>
    <row r="12" spans="1:10" x14ac:dyDescent="0.35">
      <c r="A12" t="s">
        <v>57</v>
      </c>
      <c r="B12" t="s">
        <v>6</v>
      </c>
      <c r="C12">
        <v>17</v>
      </c>
      <c r="D12">
        <v>15</v>
      </c>
      <c r="E12">
        <v>12</v>
      </c>
      <c r="F12">
        <v>4</v>
      </c>
      <c r="G12">
        <v>11</v>
      </c>
      <c r="H12">
        <v>14</v>
      </c>
      <c r="I12">
        <v>10</v>
      </c>
      <c r="J12">
        <v>7</v>
      </c>
    </row>
    <row r="13" spans="1:10" x14ac:dyDescent="0.35">
      <c r="A13" t="s">
        <v>57</v>
      </c>
      <c r="B13" t="s">
        <v>5</v>
      </c>
      <c r="C13">
        <v>29</v>
      </c>
      <c r="D13">
        <v>21</v>
      </c>
      <c r="E13">
        <v>25</v>
      </c>
      <c r="F13">
        <v>10</v>
      </c>
      <c r="G13">
        <v>8</v>
      </c>
      <c r="H13">
        <v>5</v>
      </c>
      <c r="I13">
        <v>4</v>
      </c>
      <c r="J13">
        <v>10</v>
      </c>
    </row>
    <row r="14" spans="1:10" x14ac:dyDescent="0.35">
      <c r="A14" t="s">
        <v>57</v>
      </c>
      <c r="B14" t="s">
        <v>4</v>
      </c>
      <c r="C14">
        <v>1</v>
      </c>
      <c r="D14">
        <v>1</v>
      </c>
      <c r="E14">
        <v>0</v>
      </c>
      <c r="F14">
        <v>0</v>
      </c>
      <c r="G14">
        <v>0</v>
      </c>
      <c r="H14">
        <v>0</v>
      </c>
      <c r="I14">
        <v>0</v>
      </c>
      <c r="J14">
        <v>0</v>
      </c>
    </row>
    <row r="15" spans="1:10" x14ac:dyDescent="0.35">
      <c r="A15" t="s">
        <v>57</v>
      </c>
      <c r="B15" t="s">
        <v>3</v>
      </c>
      <c r="C15">
        <v>0</v>
      </c>
      <c r="D15">
        <v>1</v>
      </c>
      <c r="E15">
        <v>4</v>
      </c>
      <c r="F15">
        <v>3</v>
      </c>
      <c r="G15">
        <v>3</v>
      </c>
      <c r="H15">
        <v>4</v>
      </c>
      <c r="I15">
        <v>5</v>
      </c>
      <c r="J15">
        <v>7</v>
      </c>
    </row>
    <row r="16" spans="1:10" x14ac:dyDescent="0.35">
      <c r="A16" t="s">
        <v>57</v>
      </c>
      <c r="B16" t="s">
        <v>2</v>
      </c>
      <c r="C16">
        <v>10</v>
      </c>
      <c r="D16">
        <v>10</v>
      </c>
      <c r="E16">
        <v>9</v>
      </c>
      <c r="F16">
        <v>10</v>
      </c>
      <c r="G16">
        <v>6</v>
      </c>
      <c r="H16">
        <v>7</v>
      </c>
      <c r="I16">
        <v>7</v>
      </c>
      <c r="J16">
        <v>4</v>
      </c>
    </row>
    <row r="17" spans="1:10" x14ac:dyDescent="0.35">
      <c r="A17" t="s">
        <v>57</v>
      </c>
      <c r="B17" t="s">
        <v>0</v>
      </c>
      <c r="C17">
        <v>302</v>
      </c>
      <c r="D17">
        <v>304</v>
      </c>
      <c r="E17">
        <v>304</v>
      </c>
      <c r="F17">
        <v>180</v>
      </c>
      <c r="G17">
        <v>179</v>
      </c>
      <c r="H17">
        <v>154</v>
      </c>
      <c r="I17">
        <v>136</v>
      </c>
      <c r="J17">
        <v>125</v>
      </c>
    </row>
    <row r="18" spans="1:10" x14ac:dyDescent="0.35">
      <c r="A18" t="s">
        <v>56</v>
      </c>
      <c r="B18" t="s">
        <v>0</v>
      </c>
      <c r="C18">
        <v>2</v>
      </c>
      <c r="D18">
        <v>0</v>
      </c>
      <c r="E18">
        <v>0</v>
      </c>
      <c r="F18">
        <v>0</v>
      </c>
      <c r="G18">
        <v>0</v>
      </c>
      <c r="H18">
        <v>1</v>
      </c>
      <c r="I18">
        <v>0</v>
      </c>
      <c r="J18">
        <v>0</v>
      </c>
    </row>
    <row r="19" spans="1:10" x14ac:dyDescent="0.35">
      <c r="A19" t="s">
        <v>55</v>
      </c>
      <c r="B19" t="s">
        <v>9</v>
      </c>
      <c r="C19">
        <v>0</v>
      </c>
      <c r="D19">
        <v>0</v>
      </c>
      <c r="E19">
        <v>0</v>
      </c>
      <c r="F19">
        <v>0</v>
      </c>
      <c r="G19">
        <v>0</v>
      </c>
      <c r="H19">
        <v>1</v>
      </c>
      <c r="I19">
        <v>1</v>
      </c>
      <c r="J19">
        <v>1</v>
      </c>
    </row>
    <row r="20" spans="1:10" x14ac:dyDescent="0.35">
      <c r="A20" t="s">
        <v>55</v>
      </c>
      <c r="B20" t="s">
        <v>8</v>
      </c>
      <c r="C20">
        <v>9</v>
      </c>
      <c r="D20">
        <v>14</v>
      </c>
      <c r="E20">
        <v>15</v>
      </c>
      <c r="F20">
        <v>12</v>
      </c>
      <c r="G20">
        <v>9</v>
      </c>
      <c r="H20">
        <v>8</v>
      </c>
      <c r="I20">
        <v>10</v>
      </c>
      <c r="J20">
        <v>10</v>
      </c>
    </row>
    <row r="21" spans="1:10" x14ac:dyDescent="0.35">
      <c r="A21" t="s">
        <v>55</v>
      </c>
      <c r="B21" t="s">
        <v>7</v>
      </c>
      <c r="C21">
        <v>7</v>
      </c>
      <c r="D21">
        <v>8</v>
      </c>
      <c r="E21">
        <v>9</v>
      </c>
      <c r="F21">
        <v>3</v>
      </c>
      <c r="G21">
        <v>5</v>
      </c>
      <c r="H21">
        <v>3</v>
      </c>
      <c r="I21">
        <v>4</v>
      </c>
      <c r="J21">
        <v>3</v>
      </c>
    </row>
    <row r="22" spans="1:10" x14ac:dyDescent="0.35">
      <c r="A22" t="s">
        <v>55</v>
      </c>
      <c r="B22" t="s">
        <v>6</v>
      </c>
      <c r="C22">
        <v>8</v>
      </c>
      <c r="D22">
        <v>9</v>
      </c>
      <c r="E22">
        <v>6</v>
      </c>
      <c r="F22">
        <v>3</v>
      </c>
      <c r="G22">
        <v>3</v>
      </c>
      <c r="H22">
        <v>5</v>
      </c>
      <c r="I22">
        <v>6</v>
      </c>
      <c r="J22">
        <v>8</v>
      </c>
    </row>
    <row r="23" spans="1:10" x14ac:dyDescent="0.35">
      <c r="A23" t="s">
        <v>55</v>
      </c>
      <c r="B23" t="s">
        <v>5</v>
      </c>
      <c r="C23">
        <v>15</v>
      </c>
      <c r="D23">
        <v>13</v>
      </c>
      <c r="E23">
        <v>7</v>
      </c>
      <c r="F23">
        <v>6</v>
      </c>
      <c r="G23">
        <v>5</v>
      </c>
      <c r="H23">
        <v>3</v>
      </c>
      <c r="I23">
        <v>1</v>
      </c>
      <c r="J23">
        <v>4</v>
      </c>
    </row>
    <row r="24" spans="1:10" x14ac:dyDescent="0.35">
      <c r="A24" t="s">
        <v>55</v>
      </c>
      <c r="B24" t="s">
        <v>3</v>
      </c>
      <c r="C24">
        <v>2</v>
      </c>
      <c r="D24">
        <v>2</v>
      </c>
      <c r="E24">
        <v>4</v>
      </c>
      <c r="F24">
        <v>1</v>
      </c>
      <c r="G24">
        <v>2</v>
      </c>
      <c r="H24">
        <v>3</v>
      </c>
      <c r="I24">
        <v>5</v>
      </c>
      <c r="J24">
        <v>3</v>
      </c>
    </row>
    <row r="25" spans="1:10" x14ac:dyDescent="0.35">
      <c r="A25" t="s">
        <v>55</v>
      </c>
      <c r="B25" t="s">
        <v>2</v>
      </c>
      <c r="C25">
        <v>7</v>
      </c>
      <c r="D25">
        <v>6</v>
      </c>
      <c r="E25">
        <v>8</v>
      </c>
      <c r="F25">
        <v>9</v>
      </c>
      <c r="G25">
        <v>10</v>
      </c>
      <c r="H25">
        <v>6</v>
      </c>
      <c r="I25">
        <v>9</v>
      </c>
      <c r="J25">
        <v>7</v>
      </c>
    </row>
    <row r="26" spans="1:10" x14ac:dyDescent="0.35">
      <c r="A26" t="s">
        <v>55</v>
      </c>
      <c r="B26" t="s">
        <v>0</v>
      </c>
      <c r="C26">
        <v>171</v>
      </c>
      <c r="D26">
        <v>171</v>
      </c>
      <c r="E26">
        <v>168</v>
      </c>
      <c r="F26">
        <v>106</v>
      </c>
      <c r="G26">
        <v>101</v>
      </c>
      <c r="H26">
        <v>94</v>
      </c>
      <c r="I26">
        <v>94</v>
      </c>
      <c r="J26">
        <v>90</v>
      </c>
    </row>
    <row r="27" spans="1:10" x14ac:dyDescent="0.35">
      <c r="A27" t="s">
        <v>54</v>
      </c>
      <c r="B27" t="s">
        <v>9</v>
      </c>
      <c r="C27">
        <v>0</v>
      </c>
      <c r="D27">
        <v>0</v>
      </c>
      <c r="E27">
        <v>0</v>
      </c>
      <c r="F27">
        <v>1</v>
      </c>
      <c r="G27">
        <v>1</v>
      </c>
      <c r="H27">
        <v>0</v>
      </c>
      <c r="I27">
        <v>0</v>
      </c>
      <c r="J27">
        <v>0</v>
      </c>
    </row>
    <row r="28" spans="1:10" x14ac:dyDescent="0.35">
      <c r="A28" t="s">
        <v>54</v>
      </c>
      <c r="B28" t="s">
        <v>8</v>
      </c>
      <c r="C28">
        <v>0</v>
      </c>
      <c r="D28">
        <v>0</v>
      </c>
      <c r="E28">
        <v>0</v>
      </c>
      <c r="F28">
        <v>6</v>
      </c>
      <c r="G28">
        <v>7</v>
      </c>
      <c r="H28">
        <v>6</v>
      </c>
      <c r="I28">
        <v>3</v>
      </c>
      <c r="J28">
        <v>5</v>
      </c>
    </row>
    <row r="29" spans="1:10" x14ac:dyDescent="0.35">
      <c r="A29" t="s">
        <v>54</v>
      </c>
      <c r="B29" t="s">
        <v>7</v>
      </c>
      <c r="C29">
        <v>0</v>
      </c>
      <c r="D29">
        <v>0</v>
      </c>
      <c r="E29">
        <v>0</v>
      </c>
      <c r="F29">
        <v>4</v>
      </c>
      <c r="G29">
        <v>5</v>
      </c>
      <c r="H29">
        <v>5</v>
      </c>
      <c r="I29">
        <v>0</v>
      </c>
      <c r="J29">
        <v>1</v>
      </c>
    </row>
    <row r="30" spans="1:10" x14ac:dyDescent="0.35">
      <c r="A30" t="s">
        <v>54</v>
      </c>
      <c r="B30" t="s">
        <v>6</v>
      </c>
      <c r="C30">
        <v>0</v>
      </c>
      <c r="D30">
        <v>0</v>
      </c>
      <c r="E30">
        <v>0</v>
      </c>
      <c r="F30">
        <v>2</v>
      </c>
      <c r="G30">
        <v>4</v>
      </c>
      <c r="H30">
        <v>7</v>
      </c>
      <c r="I30">
        <v>7</v>
      </c>
      <c r="J30">
        <v>7</v>
      </c>
    </row>
    <row r="31" spans="1:10" x14ac:dyDescent="0.35">
      <c r="A31" t="s">
        <v>54</v>
      </c>
      <c r="B31" t="s">
        <v>5</v>
      </c>
      <c r="C31">
        <v>0</v>
      </c>
      <c r="D31">
        <v>0</v>
      </c>
      <c r="E31">
        <v>0</v>
      </c>
      <c r="F31">
        <v>1</v>
      </c>
      <c r="G31">
        <v>1</v>
      </c>
      <c r="H31">
        <v>2</v>
      </c>
      <c r="I31">
        <v>2</v>
      </c>
      <c r="J31">
        <v>3</v>
      </c>
    </row>
    <row r="32" spans="1:10" x14ac:dyDescent="0.35">
      <c r="A32" t="s">
        <v>54</v>
      </c>
      <c r="B32" t="s">
        <v>3</v>
      </c>
      <c r="C32">
        <v>0</v>
      </c>
      <c r="D32">
        <v>0</v>
      </c>
      <c r="E32">
        <v>0</v>
      </c>
      <c r="F32">
        <v>3</v>
      </c>
      <c r="G32">
        <v>3</v>
      </c>
      <c r="H32">
        <v>5</v>
      </c>
      <c r="I32">
        <v>1</v>
      </c>
      <c r="J32">
        <v>0</v>
      </c>
    </row>
    <row r="33" spans="1:10" x14ac:dyDescent="0.35">
      <c r="A33" t="s">
        <v>54</v>
      </c>
      <c r="B33" t="s">
        <v>2</v>
      </c>
      <c r="C33">
        <v>0</v>
      </c>
      <c r="D33">
        <v>0</v>
      </c>
      <c r="E33">
        <v>0</v>
      </c>
      <c r="F33">
        <v>2</v>
      </c>
      <c r="G33">
        <v>0</v>
      </c>
      <c r="H33">
        <v>4</v>
      </c>
      <c r="I33">
        <v>4</v>
      </c>
      <c r="J33">
        <v>5</v>
      </c>
    </row>
    <row r="34" spans="1:10" x14ac:dyDescent="0.35">
      <c r="A34" t="s">
        <v>54</v>
      </c>
      <c r="B34" t="s">
        <v>0</v>
      </c>
      <c r="C34">
        <v>0</v>
      </c>
      <c r="D34">
        <v>0</v>
      </c>
      <c r="E34">
        <v>0</v>
      </c>
      <c r="F34">
        <v>50</v>
      </c>
      <c r="G34">
        <v>39</v>
      </c>
      <c r="H34">
        <v>48</v>
      </c>
      <c r="I34">
        <v>43</v>
      </c>
      <c r="J34">
        <v>50</v>
      </c>
    </row>
    <row r="35" spans="1:10" x14ac:dyDescent="0.35">
      <c r="A35" t="s">
        <v>53</v>
      </c>
      <c r="B35" t="s">
        <v>8</v>
      </c>
      <c r="C35">
        <v>31</v>
      </c>
      <c r="D35">
        <v>32</v>
      </c>
      <c r="E35">
        <v>30</v>
      </c>
      <c r="F35">
        <v>21</v>
      </c>
      <c r="G35">
        <v>18</v>
      </c>
      <c r="H35">
        <v>14</v>
      </c>
      <c r="I35">
        <v>10</v>
      </c>
      <c r="J35">
        <v>14</v>
      </c>
    </row>
    <row r="36" spans="1:10" x14ac:dyDescent="0.35">
      <c r="A36" t="s">
        <v>53</v>
      </c>
      <c r="B36" t="s">
        <v>7</v>
      </c>
      <c r="C36">
        <v>17</v>
      </c>
      <c r="D36">
        <v>20</v>
      </c>
      <c r="E36">
        <v>21</v>
      </c>
      <c r="F36">
        <v>9</v>
      </c>
      <c r="G36">
        <v>11</v>
      </c>
      <c r="H36">
        <v>14</v>
      </c>
      <c r="I36">
        <v>17</v>
      </c>
      <c r="J36">
        <v>12</v>
      </c>
    </row>
    <row r="37" spans="1:10" x14ac:dyDescent="0.35">
      <c r="A37" t="s">
        <v>53</v>
      </c>
      <c r="B37" t="s">
        <v>6</v>
      </c>
      <c r="C37">
        <v>16</v>
      </c>
      <c r="D37">
        <v>18</v>
      </c>
      <c r="E37">
        <v>24</v>
      </c>
      <c r="F37">
        <v>9</v>
      </c>
      <c r="G37">
        <v>6</v>
      </c>
      <c r="H37">
        <v>10</v>
      </c>
      <c r="I37">
        <v>10</v>
      </c>
      <c r="J37">
        <v>10</v>
      </c>
    </row>
    <row r="38" spans="1:10" x14ac:dyDescent="0.35">
      <c r="A38" t="s">
        <v>53</v>
      </c>
      <c r="B38" t="s">
        <v>5</v>
      </c>
      <c r="C38">
        <v>86</v>
      </c>
      <c r="D38">
        <v>59</v>
      </c>
      <c r="E38">
        <v>47</v>
      </c>
      <c r="F38">
        <v>19</v>
      </c>
      <c r="G38">
        <v>13</v>
      </c>
      <c r="H38">
        <v>13</v>
      </c>
      <c r="I38">
        <v>14</v>
      </c>
      <c r="J38">
        <v>19</v>
      </c>
    </row>
    <row r="39" spans="1:10" x14ac:dyDescent="0.35">
      <c r="A39" t="s">
        <v>53</v>
      </c>
      <c r="B39" t="s">
        <v>3</v>
      </c>
      <c r="C39">
        <v>8</v>
      </c>
      <c r="D39">
        <v>4</v>
      </c>
      <c r="E39">
        <v>5</v>
      </c>
      <c r="F39">
        <v>3</v>
      </c>
      <c r="G39">
        <v>5</v>
      </c>
      <c r="H39">
        <v>10</v>
      </c>
      <c r="I39">
        <v>11</v>
      </c>
      <c r="J39">
        <v>9</v>
      </c>
    </row>
    <row r="40" spans="1:10" x14ac:dyDescent="0.35">
      <c r="A40" t="s">
        <v>53</v>
      </c>
      <c r="B40" t="s">
        <v>2</v>
      </c>
      <c r="C40">
        <v>21</v>
      </c>
      <c r="D40">
        <v>16</v>
      </c>
      <c r="E40">
        <v>16</v>
      </c>
      <c r="F40">
        <v>8</v>
      </c>
      <c r="G40">
        <v>7</v>
      </c>
      <c r="H40">
        <v>5</v>
      </c>
      <c r="I40">
        <v>7</v>
      </c>
      <c r="J40">
        <v>7</v>
      </c>
    </row>
    <row r="41" spans="1:10" x14ac:dyDescent="0.35">
      <c r="A41" t="s">
        <v>53</v>
      </c>
      <c r="B41" t="s">
        <v>0</v>
      </c>
      <c r="C41">
        <v>458</v>
      </c>
      <c r="D41">
        <v>411</v>
      </c>
      <c r="E41">
        <v>370</v>
      </c>
      <c r="F41">
        <v>240</v>
      </c>
      <c r="G41">
        <v>208</v>
      </c>
      <c r="H41">
        <v>170</v>
      </c>
      <c r="I41">
        <v>144</v>
      </c>
      <c r="J41">
        <v>139</v>
      </c>
    </row>
    <row r="42" spans="1:10" x14ac:dyDescent="0.35">
      <c r="A42" t="s">
        <v>52</v>
      </c>
      <c r="B42" t="s">
        <v>8</v>
      </c>
      <c r="C42">
        <v>0</v>
      </c>
      <c r="D42">
        <v>0</v>
      </c>
      <c r="E42">
        <v>0</v>
      </c>
      <c r="F42">
        <v>0</v>
      </c>
      <c r="G42">
        <v>0</v>
      </c>
      <c r="H42">
        <v>0</v>
      </c>
      <c r="I42">
        <v>0</v>
      </c>
      <c r="J42">
        <v>1</v>
      </c>
    </row>
    <row r="43" spans="1:10" x14ac:dyDescent="0.35">
      <c r="A43" t="s">
        <v>52</v>
      </c>
      <c r="B43" t="s">
        <v>6</v>
      </c>
      <c r="C43">
        <v>1</v>
      </c>
      <c r="D43">
        <v>1</v>
      </c>
      <c r="E43">
        <v>0</v>
      </c>
      <c r="F43">
        <v>0</v>
      </c>
      <c r="G43">
        <v>0</v>
      </c>
      <c r="H43">
        <v>0</v>
      </c>
      <c r="I43">
        <v>0</v>
      </c>
      <c r="J43">
        <v>0</v>
      </c>
    </row>
    <row r="44" spans="1:10" x14ac:dyDescent="0.35">
      <c r="A44" t="s">
        <v>52</v>
      </c>
      <c r="B44" t="s">
        <v>3</v>
      </c>
      <c r="C44">
        <v>0</v>
      </c>
      <c r="D44">
        <v>0</v>
      </c>
      <c r="E44">
        <v>1</v>
      </c>
      <c r="F44">
        <v>1</v>
      </c>
      <c r="G44">
        <v>0</v>
      </c>
      <c r="H44">
        <v>1</v>
      </c>
      <c r="I44">
        <v>0</v>
      </c>
      <c r="J44">
        <v>0</v>
      </c>
    </row>
    <row r="45" spans="1:10" x14ac:dyDescent="0.35">
      <c r="A45" t="s">
        <v>52</v>
      </c>
      <c r="B45" t="s">
        <v>0</v>
      </c>
      <c r="C45">
        <v>0</v>
      </c>
      <c r="D45">
        <v>1</v>
      </c>
      <c r="E45">
        <v>2</v>
      </c>
      <c r="F45">
        <v>1</v>
      </c>
      <c r="G45">
        <v>0</v>
      </c>
      <c r="H45">
        <v>0</v>
      </c>
      <c r="I45">
        <v>0</v>
      </c>
      <c r="J45">
        <v>0</v>
      </c>
    </row>
    <row r="46" spans="1:10" x14ac:dyDescent="0.35">
      <c r="A46" t="s">
        <v>51</v>
      </c>
      <c r="B46" t="s">
        <v>8</v>
      </c>
      <c r="C46">
        <v>0</v>
      </c>
      <c r="D46">
        <v>0</v>
      </c>
      <c r="E46">
        <v>0</v>
      </c>
      <c r="F46">
        <v>11</v>
      </c>
      <c r="G46">
        <v>11</v>
      </c>
      <c r="H46">
        <v>8</v>
      </c>
      <c r="I46">
        <v>6</v>
      </c>
      <c r="J46">
        <v>8</v>
      </c>
    </row>
    <row r="47" spans="1:10" x14ac:dyDescent="0.35">
      <c r="A47" t="s">
        <v>51</v>
      </c>
      <c r="B47" t="s">
        <v>7</v>
      </c>
      <c r="C47">
        <v>0</v>
      </c>
      <c r="D47">
        <v>0</v>
      </c>
      <c r="E47">
        <v>0</v>
      </c>
      <c r="F47">
        <v>12</v>
      </c>
      <c r="G47">
        <v>11</v>
      </c>
      <c r="H47">
        <v>11</v>
      </c>
      <c r="I47">
        <v>5</v>
      </c>
      <c r="J47">
        <v>11</v>
      </c>
    </row>
    <row r="48" spans="1:10" x14ac:dyDescent="0.35">
      <c r="A48" t="s">
        <v>51</v>
      </c>
      <c r="B48" t="s">
        <v>6</v>
      </c>
      <c r="C48">
        <v>0</v>
      </c>
      <c r="D48">
        <v>0</v>
      </c>
      <c r="E48">
        <v>0</v>
      </c>
      <c r="F48">
        <v>8</v>
      </c>
      <c r="G48">
        <v>8</v>
      </c>
      <c r="H48">
        <v>5</v>
      </c>
      <c r="I48">
        <v>6</v>
      </c>
      <c r="J48">
        <v>15</v>
      </c>
    </row>
    <row r="49" spans="1:10" x14ac:dyDescent="0.35">
      <c r="A49" t="s">
        <v>51</v>
      </c>
      <c r="B49" t="s">
        <v>5</v>
      </c>
      <c r="C49">
        <v>0</v>
      </c>
      <c r="D49">
        <v>0</v>
      </c>
      <c r="E49">
        <v>0</v>
      </c>
      <c r="F49">
        <v>12</v>
      </c>
      <c r="G49">
        <v>17</v>
      </c>
      <c r="H49">
        <v>13</v>
      </c>
      <c r="I49">
        <v>10</v>
      </c>
      <c r="J49">
        <v>8</v>
      </c>
    </row>
    <row r="50" spans="1:10" x14ac:dyDescent="0.35">
      <c r="A50" t="s">
        <v>51</v>
      </c>
      <c r="B50" t="s">
        <v>4</v>
      </c>
      <c r="C50">
        <v>0</v>
      </c>
      <c r="D50">
        <v>0</v>
      </c>
      <c r="E50">
        <v>0</v>
      </c>
      <c r="F50">
        <v>0</v>
      </c>
      <c r="G50">
        <v>0</v>
      </c>
      <c r="H50">
        <v>0</v>
      </c>
      <c r="I50">
        <v>0</v>
      </c>
      <c r="J50">
        <v>1</v>
      </c>
    </row>
    <row r="51" spans="1:10" x14ac:dyDescent="0.35">
      <c r="A51" t="s">
        <v>51</v>
      </c>
      <c r="B51" t="s">
        <v>3</v>
      </c>
      <c r="C51">
        <v>0</v>
      </c>
      <c r="D51">
        <v>0</v>
      </c>
      <c r="E51">
        <v>0</v>
      </c>
      <c r="F51">
        <v>2</v>
      </c>
      <c r="G51">
        <v>9</v>
      </c>
      <c r="H51">
        <v>5</v>
      </c>
      <c r="I51">
        <v>4</v>
      </c>
      <c r="J51">
        <v>4</v>
      </c>
    </row>
    <row r="52" spans="1:10" x14ac:dyDescent="0.35">
      <c r="A52" t="s">
        <v>51</v>
      </c>
      <c r="B52" t="s">
        <v>2</v>
      </c>
      <c r="C52">
        <v>0</v>
      </c>
      <c r="D52">
        <v>0</v>
      </c>
      <c r="E52">
        <v>0</v>
      </c>
      <c r="F52">
        <v>8</v>
      </c>
      <c r="G52">
        <v>8</v>
      </c>
      <c r="H52">
        <v>8</v>
      </c>
      <c r="I52">
        <v>7</v>
      </c>
      <c r="J52">
        <v>8</v>
      </c>
    </row>
    <row r="53" spans="1:10" x14ac:dyDescent="0.35">
      <c r="A53" t="s">
        <v>51</v>
      </c>
      <c r="B53" t="s">
        <v>0</v>
      </c>
      <c r="C53">
        <v>0</v>
      </c>
      <c r="D53">
        <v>0</v>
      </c>
      <c r="E53">
        <v>0</v>
      </c>
      <c r="F53">
        <v>100</v>
      </c>
      <c r="G53">
        <v>89</v>
      </c>
      <c r="H53">
        <v>98</v>
      </c>
      <c r="I53">
        <v>81</v>
      </c>
      <c r="J53">
        <v>101</v>
      </c>
    </row>
    <row r="54" spans="1:10" x14ac:dyDescent="0.35">
      <c r="A54" t="s">
        <v>50</v>
      </c>
      <c r="B54" t="s">
        <v>9</v>
      </c>
      <c r="C54">
        <v>0</v>
      </c>
      <c r="D54">
        <v>0</v>
      </c>
      <c r="E54">
        <v>1</v>
      </c>
      <c r="F54">
        <v>1</v>
      </c>
      <c r="G54">
        <v>1</v>
      </c>
      <c r="H54">
        <v>0</v>
      </c>
      <c r="I54">
        <v>1</v>
      </c>
      <c r="J54">
        <v>1</v>
      </c>
    </row>
    <row r="55" spans="1:10" x14ac:dyDescent="0.35">
      <c r="A55" t="s">
        <v>50</v>
      </c>
      <c r="B55" t="s">
        <v>8</v>
      </c>
      <c r="C55">
        <v>14</v>
      </c>
      <c r="D55">
        <v>12</v>
      </c>
      <c r="E55">
        <v>15</v>
      </c>
      <c r="F55">
        <v>8</v>
      </c>
      <c r="G55">
        <v>9</v>
      </c>
      <c r="H55">
        <v>9</v>
      </c>
      <c r="I55">
        <v>8</v>
      </c>
      <c r="J55">
        <v>9</v>
      </c>
    </row>
    <row r="56" spans="1:10" x14ac:dyDescent="0.35">
      <c r="A56" t="s">
        <v>50</v>
      </c>
      <c r="B56" t="s">
        <v>7</v>
      </c>
      <c r="C56">
        <v>19</v>
      </c>
      <c r="D56">
        <v>16</v>
      </c>
      <c r="E56">
        <v>24</v>
      </c>
      <c r="F56">
        <v>11</v>
      </c>
      <c r="G56">
        <v>15</v>
      </c>
      <c r="H56">
        <v>14</v>
      </c>
      <c r="I56">
        <v>13</v>
      </c>
      <c r="J56">
        <v>15</v>
      </c>
    </row>
    <row r="57" spans="1:10" x14ac:dyDescent="0.35">
      <c r="A57" t="s">
        <v>50</v>
      </c>
      <c r="B57" t="s">
        <v>6</v>
      </c>
      <c r="C57">
        <v>16</v>
      </c>
      <c r="D57">
        <v>19</v>
      </c>
      <c r="E57">
        <v>22</v>
      </c>
      <c r="F57">
        <v>15</v>
      </c>
      <c r="G57">
        <v>18</v>
      </c>
      <c r="H57">
        <v>17</v>
      </c>
      <c r="I57">
        <v>16</v>
      </c>
      <c r="J57">
        <v>21</v>
      </c>
    </row>
    <row r="58" spans="1:10" x14ac:dyDescent="0.35">
      <c r="A58" t="s">
        <v>50</v>
      </c>
      <c r="B58" t="s">
        <v>5</v>
      </c>
      <c r="C58">
        <v>49</v>
      </c>
      <c r="D58">
        <v>37</v>
      </c>
      <c r="E58">
        <v>29</v>
      </c>
      <c r="F58">
        <v>14</v>
      </c>
      <c r="G58">
        <v>13</v>
      </c>
      <c r="H58">
        <v>9</v>
      </c>
      <c r="I58">
        <v>5</v>
      </c>
      <c r="J58">
        <v>11</v>
      </c>
    </row>
    <row r="59" spans="1:10" x14ac:dyDescent="0.35">
      <c r="A59" t="s">
        <v>50</v>
      </c>
      <c r="B59" t="s">
        <v>3</v>
      </c>
      <c r="C59">
        <v>0</v>
      </c>
      <c r="D59">
        <v>0</v>
      </c>
      <c r="E59">
        <v>6</v>
      </c>
      <c r="F59">
        <v>3</v>
      </c>
      <c r="G59">
        <v>5</v>
      </c>
      <c r="H59">
        <v>5</v>
      </c>
      <c r="I59">
        <v>8</v>
      </c>
      <c r="J59">
        <v>3</v>
      </c>
    </row>
    <row r="60" spans="1:10" x14ac:dyDescent="0.35">
      <c r="A60" t="s">
        <v>50</v>
      </c>
      <c r="B60" t="s">
        <v>2</v>
      </c>
      <c r="C60">
        <v>8</v>
      </c>
      <c r="D60">
        <v>10</v>
      </c>
      <c r="E60">
        <v>11</v>
      </c>
      <c r="F60">
        <v>6</v>
      </c>
      <c r="G60">
        <v>9</v>
      </c>
      <c r="H60">
        <v>9</v>
      </c>
      <c r="I60">
        <v>8</v>
      </c>
      <c r="J60">
        <v>8</v>
      </c>
    </row>
    <row r="61" spans="1:10" x14ac:dyDescent="0.35">
      <c r="A61" t="s">
        <v>50</v>
      </c>
      <c r="B61" t="s">
        <v>0</v>
      </c>
      <c r="C61">
        <v>251</v>
      </c>
      <c r="D61">
        <v>247</v>
      </c>
      <c r="E61">
        <v>269</v>
      </c>
      <c r="F61">
        <v>184</v>
      </c>
      <c r="G61">
        <v>203</v>
      </c>
      <c r="H61">
        <v>195</v>
      </c>
      <c r="I61">
        <v>209</v>
      </c>
      <c r="J61">
        <v>206</v>
      </c>
    </row>
    <row r="62" spans="1:10" x14ac:dyDescent="0.35">
      <c r="A62" t="s">
        <v>49</v>
      </c>
      <c r="B62" t="s">
        <v>0</v>
      </c>
      <c r="C62">
        <v>3</v>
      </c>
      <c r="D62">
        <v>1</v>
      </c>
      <c r="E62">
        <v>2</v>
      </c>
      <c r="F62">
        <v>2</v>
      </c>
      <c r="G62">
        <v>3</v>
      </c>
      <c r="H62">
        <v>2</v>
      </c>
      <c r="I62">
        <v>1</v>
      </c>
      <c r="J62">
        <v>0</v>
      </c>
    </row>
    <row r="63" spans="1:10" x14ac:dyDescent="0.35">
      <c r="A63" t="s">
        <v>48</v>
      </c>
      <c r="B63" t="s">
        <v>9</v>
      </c>
      <c r="C63">
        <v>0</v>
      </c>
      <c r="D63">
        <v>0</v>
      </c>
      <c r="E63">
        <v>0</v>
      </c>
      <c r="F63">
        <v>0</v>
      </c>
      <c r="G63">
        <v>0</v>
      </c>
      <c r="H63">
        <v>1</v>
      </c>
      <c r="I63">
        <v>1</v>
      </c>
      <c r="J63">
        <v>2</v>
      </c>
    </row>
    <row r="64" spans="1:10" x14ac:dyDescent="0.35">
      <c r="A64" t="s">
        <v>48</v>
      </c>
      <c r="B64" t="s">
        <v>8</v>
      </c>
      <c r="C64">
        <v>0</v>
      </c>
      <c r="D64">
        <v>0</v>
      </c>
      <c r="E64">
        <v>0</v>
      </c>
      <c r="F64">
        <v>5</v>
      </c>
      <c r="G64">
        <v>6</v>
      </c>
      <c r="H64">
        <v>6</v>
      </c>
      <c r="I64">
        <v>8</v>
      </c>
      <c r="J64">
        <v>3</v>
      </c>
    </row>
    <row r="65" spans="1:10" x14ac:dyDescent="0.35">
      <c r="A65" t="s">
        <v>48</v>
      </c>
      <c r="B65" t="s">
        <v>7</v>
      </c>
      <c r="C65">
        <v>0</v>
      </c>
      <c r="D65">
        <v>0</v>
      </c>
      <c r="E65">
        <v>0</v>
      </c>
      <c r="F65">
        <v>11</v>
      </c>
      <c r="G65">
        <v>7</v>
      </c>
      <c r="H65">
        <v>12</v>
      </c>
      <c r="I65">
        <v>16</v>
      </c>
      <c r="J65">
        <v>16</v>
      </c>
    </row>
    <row r="66" spans="1:10" x14ac:dyDescent="0.35">
      <c r="A66" t="s">
        <v>48</v>
      </c>
      <c r="B66" t="s">
        <v>6</v>
      </c>
      <c r="C66">
        <v>0</v>
      </c>
      <c r="D66">
        <v>0</v>
      </c>
      <c r="E66">
        <v>0</v>
      </c>
      <c r="F66">
        <v>10</v>
      </c>
      <c r="G66">
        <v>10</v>
      </c>
      <c r="H66">
        <v>13</v>
      </c>
      <c r="I66">
        <v>15</v>
      </c>
      <c r="J66">
        <v>16</v>
      </c>
    </row>
    <row r="67" spans="1:10" x14ac:dyDescent="0.35">
      <c r="A67" t="s">
        <v>48</v>
      </c>
      <c r="B67" t="s">
        <v>5</v>
      </c>
      <c r="C67">
        <v>0</v>
      </c>
      <c r="D67">
        <v>0</v>
      </c>
      <c r="E67">
        <v>0</v>
      </c>
      <c r="F67">
        <v>3</v>
      </c>
      <c r="G67">
        <v>4</v>
      </c>
      <c r="H67">
        <v>7</v>
      </c>
      <c r="I67">
        <v>10</v>
      </c>
      <c r="J67">
        <v>12</v>
      </c>
    </row>
    <row r="68" spans="1:10" x14ac:dyDescent="0.35">
      <c r="A68" t="s">
        <v>48</v>
      </c>
      <c r="B68" t="s">
        <v>3</v>
      </c>
      <c r="C68">
        <v>0</v>
      </c>
      <c r="D68">
        <v>0</v>
      </c>
      <c r="E68">
        <v>0</v>
      </c>
      <c r="F68">
        <v>2</v>
      </c>
      <c r="G68">
        <v>1</v>
      </c>
      <c r="H68">
        <v>3</v>
      </c>
      <c r="I68">
        <v>1</v>
      </c>
      <c r="J68">
        <v>1</v>
      </c>
    </row>
    <row r="69" spans="1:10" x14ac:dyDescent="0.35">
      <c r="A69" t="s">
        <v>48</v>
      </c>
      <c r="B69" t="s">
        <v>2</v>
      </c>
      <c r="C69">
        <v>0</v>
      </c>
      <c r="D69">
        <v>0</v>
      </c>
      <c r="E69">
        <v>0</v>
      </c>
      <c r="F69">
        <v>3</v>
      </c>
      <c r="G69">
        <v>2</v>
      </c>
      <c r="H69">
        <v>3</v>
      </c>
      <c r="I69">
        <v>6</v>
      </c>
      <c r="J69">
        <v>8</v>
      </c>
    </row>
    <row r="70" spans="1:10" x14ac:dyDescent="0.35">
      <c r="A70" t="s">
        <v>48</v>
      </c>
      <c r="B70" t="s">
        <v>0</v>
      </c>
      <c r="C70">
        <v>0</v>
      </c>
      <c r="D70">
        <v>0</v>
      </c>
      <c r="E70">
        <v>0</v>
      </c>
      <c r="F70">
        <v>90</v>
      </c>
      <c r="G70">
        <v>89</v>
      </c>
      <c r="H70">
        <v>104</v>
      </c>
      <c r="I70">
        <v>110</v>
      </c>
      <c r="J70">
        <v>101</v>
      </c>
    </row>
    <row r="71" spans="1:10" x14ac:dyDescent="0.35">
      <c r="A71" t="s">
        <v>47</v>
      </c>
      <c r="B71" t="s">
        <v>8</v>
      </c>
      <c r="C71">
        <v>0</v>
      </c>
      <c r="D71">
        <v>0</v>
      </c>
      <c r="E71">
        <v>0</v>
      </c>
      <c r="F71">
        <v>2</v>
      </c>
      <c r="G71">
        <v>8</v>
      </c>
      <c r="H71">
        <v>12</v>
      </c>
      <c r="I71">
        <v>15</v>
      </c>
      <c r="J71">
        <v>11</v>
      </c>
    </row>
    <row r="72" spans="1:10" x14ac:dyDescent="0.35">
      <c r="A72" t="s">
        <v>47</v>
      </c>
      <c r="B72" t="s">
        <v>7</v>
      </c>
      <c r="C72">
        <v>0</v>
      </c>
      <c r="D72">
        <v>0</v>
      </c>
      <c r="E72">
        <v>0</v>
      </c>
      <c r="F72">
        <v>1</v>
      </c>
      <c r="G72">
        <v>1</v>
      </c>
      <c r="H72">
        <v>0</v>
      </c>
      <c r="I72">
        <v>0</v>
      </c>
      <c r="J72">
        <v>3</v>
      </c>
    </row>
    <row r="73" spans="1:10" x14ac:dyDescent="0.35">
      <c r="A73" t="s">
        <v>47</v>
      </c>
      <c r="B73" t="s">
        <v>6</v>
      </c>
      <c r="C73">
        <v>0</v>
      </c>
      <c r="D73">
        <v>0</v>
      </c>
      <c r="E73">
        <v>0</v>
      </c>
      <c r="F73">
        <v>0</v>
      </c>
      <c r="G73">
        <v>1</v>
      </c>
      <c r="H73">
        <v>1</v>
      </c>
      <c r="I73">
        <v>0</v>
      </c>
      <c r="J73">
        <v>1</v>
      </c>
    </row>
    <row r="74" spans="1:10" x14ac:dyDescent="0.35">
      <c r="A74" t="s">
        <v>47</v>
      </c>
      <c r="B74" t="s">
        <v>5</v>
      </c>
      <c r="C74">
        <v>0</v>
      </c>
      <c r="D74">
        <v>0</v>
      </c>
      <c r="E74">
        <v>0</v>
      </c>
      <c r="F74">
        <v>4</v>
      </c>
      <c r="G74">
        <v>4</v>
      </c>
      <c r="H74">
        <v>10</v>
      </c>
      <c r="I74">
        <v>10</v>
      </c>
      <c r="J74">
        <v>11</v>
      </c>
    </row>
    <row r="75" spans="1:10" x14ac:dyDescent="0.35">
      <c r="A75" t="s">
        <v>47</v>
      </c>
      <c r="B75" t="s">
        <v>3</v>
      </c>
      <c r="C75">
        <v>0</v>
      </c>
      <c r="D75">
        <v>0</v>
      </c>
      <c r="E75">
        <v>0</v>
      </c>
      <c r="F75">
        <v>0</v>
      </c>
      <c r="G75">
        <v>3</v>
      </c>
      <c r="H75">
        <v>4</v>
      </c>
      <c r="I75">
        <v>0</v>
      </c>
      <c r="J75">
        <v>0</v>
      </c>
    </row>
    <row r="76" spans="1:10" x14ac:dyDescent="0.35">
      <c r="A76" t="s">
        <v>47</v>
      </c>
      <c r="B76" t="s">
        <v>2</v>
      </c>
      <c r="C76">
        <v>0</v>
      </c>
      <c r="D76">
        <v>0</v>
      </c>
      <c r="E76">
        <v>0</v>
      </c>
      <c r="F76">
        <v>1</v>
      </c>
      <c r="G76">
        <v>0</v>
      </c>
      <c r="H76">
        <v>0</v>
      </c>
      <c r="I76">
        <v>1</v>
      </c>
      <c r="J76">
        <v>3</v>
      </c>
    </row>
    <row r="77" spans="1:10" x14ac:dyDescent="0.35">
      <c r="A77" t="s">
        <v>47</v>
      </c>
      <c r="B77" t="s">
        <v>0</v>
      </c>
      <c r="C77">
        <v>0</v>
      </c>
      <c r="D77">
        <v>0</v>
      </c>
      <c r="E77">
        <v>0</v>
      </c>
      <c r="F77">
        <v>13</v>
      </c>
      <c r="G77">
        <v>10</v>
      </c>
      <c r="H77">
        <v>15</v>
      </c>
      <c r="I77">
        <v>18</v>
      </c>
      <c r="J77">
        <v>20</v>
      </c>
    </row>
    <row r="78" spans="1:10" x14ac:dyDescent="0.35">
      <c r="A78" t="s">
        <v>46</v>
      </c>
      <c r="B78" t="s">
        <v>8</v>
      </c>
      <c r="C78">
        <v>0</v>
      </c>
      <c r="D78">
        <v>0</v>
      </c>
      <c r="E78">
        <v>5</v>
      </c>
      <c r="F78">
        <v>4</v>
      </c>
      <c r="G78">
        <v>7</v>
      </c>
      <c r="H78">
        <v>7</v>
      </c>
      <c r="I78">
        <v>9</v>
      </c>
      <c r="J78">
        <v>16</v>
      </c>
    </row>
    <row r="79" spans="1:10" x14ac:dyDescent="0.35">
      <c r="A79" t="s">
        <v>46</v>
      </c>
      <c r="B79" t="s">
        <v>6</v>
      </c>
      <c r="C79">
        <v>0</v>
      </c>
      <c r="D79">
        <v>0</v>
      </c>
      <c r="E79">
        <v>0</v>
      </c>
      <c r="F79">
        <v>0</v>
      </c>
      <c r="G79">
        <v>1</v>
      </c>
      <c r="H79">
        <v>2</v>
      </c>
      <c r="I79">
        <v>2</v>
      </c>
      <c r="J79">
        <v>3</v>
      </c>
    </row>
    <row r="80" spans="1:10" x14ac:dyDescent="0.35">
      <c r="A80" t="s">
        <v>46</v>
      </c>
      <c r="B80" t="s">
        <v>5</v>
      </c>
      <c r="C80">
        <v>0</v>
      </c>
      <c r="D80">
        <v>0</v>
      </c>
      <c r="E80">
        <v>2</v>
      </c>
      <c r="F80">
        <v>1</v>
      </c>
      <c r="G80">
        <v>3</v>
      </c>
      <c r="H80">
        <v>5</v>
      </c>
      <c r="I80">
        <v>6</v>
      </c>
      <c r="J80">
        <v>9</v>
      </c>
    </row>
    <row r="81" spans="1:10" x14ac:dyDescent="0.35">
      <c r="A81" t="s">
        <v>46</v>
      </c>
      <c r="B81" t="s">
        <v>3</v>
      </c>
      <c r="C81">
        <v>0</v>
      </c>
      <c r="D81">
        <v>0</v>
      </c>
      <c r="E81">
        <v>0</v>
      </c>
      <c r="F81">
        <v>0</v>
      </c>
      <c r="G81">
        <v>0</v>
      </c>
      <c r="H81">
        <v>0</v>
      </c>
      <c r="I81">
        <v>1</v>
      </c>
      <c r="J81">
        <v>4</v>
      </c>
    </row>
    <row r="82" spans="1:10" x14ac:dyDescent="0.35">
      <c r="A82" t="s">
        <v>46</v>
      </c>
      <c r="B82" t="s">
        <v>2</v>
      </c>
      <c r="C82">
        <v>0</v>
      </c>
      <c r="D82">
        <v>0</v>
      </c>
      <c r="E82">
        <v>1</v>
      </c>
      <c r="F82">
        <v>1</v>
      </c>
      <c r="G82">
        <v>2</v>
      </c>
      <c r="H82">
        <v>3</v>
      </c>
      <c r="I82">
        <v>1</v>
      </c>
      <c r="J82">
        <v>3</v>
      </c>
    </row>
    <row r="83" spans="1:10" x14ac:dyDescent="0.35">
      <c r="A83" t="s">
        <v>46</v>
      </c>
      <c r="B83" t="s">
        <v>0</v>
      </c>
      <c r="C83">
        <v>0</v>
      </c>
      <c r="D83">
        <v>0</v>
      </c>
      <c r="E83">
        <v>11</v>
      </c>
      <c r="F83">
        <v>7</v>
      </c>
      <c r="G83">
        <v>16</v>
      </c>
      <c r="H83">
        <v>18</v>
      </c>
      <c r="I83">
        <v>17</v>
      </c>
      <c r="J83">
        <v>27</v>
      </c>
    </row>
    <row r="84" spans="1:10" x14ac:dyDescent="0.35">
      <c r="A84" t="s">
        <v>45</v>
      </c>
      <c r="B84" t="s">
        <v>0</v>
      </c>
      <c r="C84">
        <v>0</v>
      </c>
      <c r="D84">
        <v>0</v>
      </c>
      <c r="E84">
        <v>0</v>
      </c>
      <c r="F84">
        <v>0</v>
      </c>
      <c r="G84">
        <v>0</v>
      </c>
      <c r="H84">
        <v>1</v>
      </c>
      <c r="I84">
        <v>1</v>
      </c>
      <c r="J84">
        <v>0</v>
      </c>
    </row>
    <row r="85" spans="1:10" x14ac:dyDescent="0.35">
      <c r="A85" t="s">
        <v>44</v>
      </c>
      <c r="B85" t="s">
        <v>9</v>
      </c>
      <c r="C85">
        <v>1</v>
      </c>
      <c r="D85">
        <v>0</v>
      </c>
      <c r="E85">
        <v>0</v>
      </c>
      <c r="F85">
        <v>0</v>
      </c>
      <c r="G85">
        <v>0</v>
      </c>
      <c r="H85">
        <v>0</v>
      </c>
      <c r="I85">
        <v>0</v>
      </c>
      <c r="J85">
        <v>0</v>
      </c>
    </row>
    <row r="86" spans="1:10" x14ac:dyDescent="0.35">
      <c r="A86" t="s">
        <v>44</v>
      </c>
      <c r="B86" t="s">
        <v>8</v>
      </c>
      <c r="C86">
        <v>54</v>
      </c>
      <c r="D86">
        <v>53</v>
      </c>
      <c r="E86">
        <v>43</v>
      </c>
      <c r="F86">
        <v>23</v>
      </c>
      <c r="G86">
        <v>20</v>
      </c>
      <c r="H86">
        <v>21</v>
      </c>
      <c r="I86">
        <v>34</v>
      </c>
      <c r="J86">
        <v>34</v>
      </c>
    </row>
    <row r="87" spans="1:10" x14ac:dyDescent="0.35">
      <c r="A87" t="s">
        <v>44</v>
      </c>
      <c r="B87" t="s">
        <v>7</v>
      </c>
      <c r="C87">
        <v>28</v>
      </c>
      <c r="D87">
        <v>26</v>
      </c>
      <c r="E87">
        <v>26</v>
      </c>
      <c r="F87">
        <v>13</v>
      </c>
      <c r="G87">
        <v>13</v>
      </c>
      <c r="H87">
        <v>7</v>
      </c>
      <c r="I87">
        <v>7</v>
      </c>
      <c r="J87">
        <v>8</v>
      </c>
    </row>
    <row r="88" spans="1:10" x14ac:dyDescent="0.35">
      <c r="A88" t="s">
        <v>44</v>
      </c>
      <c r="B88" t="s">
        <v>6</v>
      </c>
      <c r="C88">
        <v>16</v>
      </c>
      <c r="D88">
        <v>18</v>
      </c>
      <c r="E88">
        <v>13</v>
      </c>
      <c r="F88">
        <v>4</v>
      </c>
      <c r="G88">
        <v>2</v>
      </c>
      <c r="H88">
        <v>6</v>
      </c>
      <c r="I88">
        <v>6</v>
      </c>
      <c r="J88">
        <v>6</v>
      </c>
    </row>
    <row r="89" spans="1:10" x14ac:dyDescent="0.35">
      <c r="A89" t="s">
        <v>44</v>
      </c>
      <c r="B89" t="s">
        <v>5</v>
      </c>
      <c r="C89">
        <v>72</v>
      </c>
      <c r="D89">
        <v>69</v>
      </c>
      <c r="E89">
        <v>54</v>
      </c>
      <c r="F89">
        <v>29</v>
      </c>
      <c r="G89">
        <v>20</v>
      </c>
      <c r="H89">
        <v>17</v>
      </c>
      <c r="I89">
        <v>27</v>
      </c>
      <c r="J89">
        <v>31</v>
      </c>
    </row>
    <row r="90" spans="1:10" x14ac:dyDescent="0.35">
      <c r="A90" t="s">
        <v>44</v>
      </c>
      <c r="B90" t="s">
        <v>3</v>
      </c>
      <c r="C90">
        <v>5</v>
      </c>
      <c r="D90">
        <v>3</v>
      </c>
      <c r="E90">
        <v>3</v>
      </c>
      <c r="F90">
        <v>1</v>
      </c>
      <c r="G90">
        <v>1</v>
      </c>
      <c r="H90">
        <v>5</v>
      </c>
      <c r="I90">
        <v>6</v>
      </c>
      <c r="J90">
        <v>5</v>
      </c>
    </row>
    <row r="91" spans="1:10" x14ac:dyDescent="0.35">
      <c r="A91" t="s">
        <v>44</v>
      </c>
      <c r="B91" t="s">
        <v>2</v>
      </c>
      <c r="C91">
        <v>3</v>
      </c>
      <c r="D91">
        <v>8</v>
      </c>
      <c r="E91">
        <v>6</v>
      </c>
      <c r="F91">
        <v>2</v>
      </c>
      <c r="G91">
        <v>1</v>
      </c>
      <c r="H91">
        <v>3</v>
      </c>
      <c r="I91">
        <v>6</v>
      </c>
      <c r="J91">
        <v>9</v>
      </c>
    </row>
    <row r="92" spans="1:10" x14ac:dyDescent="0.35">
      <c r="A92" t="s">
        <v>44</v>
      </c>
      <c r="B92" t="s">
        <v>0</v>
      </c>
      <c r="C92">
        <v>154</v>
      </c>
      <c r="D92">
        <v>176</v>
      </c>
      <c r="E92">
        <v>179</v>
      </c>
      <c r="F92">
        <v>107</v>
      </c>
      <c r="G92">
        <v>97</v>
      </c>
      <c r="H92">
        <v>83</v>
      </c>
      <c r="I92">
        <v>86</v>
      </c>
      <c r="J92">
        <v>96</v>
      </c>
    </row>
    <row r="93" spans="1:10" x14ac:dyDescent="0.35">
      <c r="A93" t="s">
        <v>43</v>
      </c>
      <c r="B93" t="s">
        <v>8</v>
      </c>
      <c r="C93">
        <v>0</v>
      </c>
      <c r="D93">
        <v>0</v>
      </c>
      <c r="E93">
        <v>0</v>
      </c>
      <c r="F93">
        <v>0</v>
      </c>
      <c r="G93">
        <v>0</v>
      </c>
      <c r="H93">
        <v>1</v>
      </c>
      <c r="I93">
        <v>0</v>
      </c>
      <c r="J93">
        <v>0</v>
      </c>
    </row>
    <row r="94" spans="1:10" x14ac:dyDescent="0.35">
      <c r="A94" t="s">
        <v>43</v>
      </c>
      <c r="B94" t="s">
        <v>0</v>
      </c>
      <c r="C94">
        <v>1</v>
      </c>
      <c r="D94">
        <v>2</v>
      </c>
      <c r="E94">
        <v>1</v>
      </c>
      <c r="F94">
        <v>1</v>
      </c>
      <c r="G94">
        <v>3</v>
      </c>
      <c r="H94">
        <v>2</v>
      </c>
      <c r="I94">
        <v>0</v>
      </c>
      <c r="J94">
        <v>0</v>
      </c>
    </row>
    <row r="95" spans="1:10" x14ac:dyDescent="0.35">
      <c r="A95" t="s">
        <v>42</v>
      </c>
      <c r="B95" t="s">
        <v>9</v>
      </c>
      <c r="C95">
        <v>0</v>
      </c>
      <c r="D95">
        <v>0</v>
      </c>
      <c r="E95">
        <v>0</v>
      </c>
      <c r="F95">
        <v>0</v>
      </c>
      <c r="G95">
        <v>0</v>
      </c>
      <c r="H95">
        <v>0</v>
      </c>
      <c r="I95">
        <v>1</v>
      </c>
      <c r="J95">
        <v>0</v>
      </c>
    </row>
    <row r="96" spans="1:10" x14ac:dyDescent="0.35">
      <c r="A96" t="s">
        <v>42</v>
      </c>
      <c r="B96" t="s">
        <v>8</v>
      </c>
      <c r="C96">
        <v>0</v>
      </c>
      <c r="D96">
        <v>0</v>
      </c>
      <c r="E96">
        <v>0</v>
      </c>
      <c r="F96">
        <v>24</v>
      </c>
      <c r="G96">
        <v>28</v>
      </c>
      <c r="H96">
        <v>35</v>
      </c>
      <c r="I96">
        <v>31</v>
      </c>
      <c r="J96">
        <v>33</v>
      </c>
    </row>
    <row r="97" spans="1:10" x14ac:dyDescent="0.35">
      <c r="A97" t="s">
        <v>42</v>
      </c>
      <c r="B97" t="s">
        <v>7</v>
      </c>
      <c r="C97">
        <v>0</v>
      </c>
      <c r="D97">
        <v>0</v>
      </c>
      <c r="E97">
        <v>0</v>
      </c>
      <c r="F97">
        <v>18</v>
      </c>
      <c r="G97">
        <v>15</v>
      </c>
      <c r="H97">
        <v>14</v>
      </c>
      <c r="I97">
        <v>16</v>
      </c>
      <c r="J97">
        <v>24</v>
      </c>
    </row>
    <row r="98" spans="1:10" x14ac:dyDescent="0.35">
      <c r="A98" t="s">
        <v>42</v>
      </c>
      <c r="B98" t="s">
        <v>6</v>
      </c>
      <c r="C98">
        <v>0</v>
      </c>
      <c r="D98">
        <v>0</v>
      </c>
      <c r="E98">
        <v>0</v>
      </c>
      <c r="F98">
        <v>10</v>
      </c>
      <c r="G98">
        <v>15</v>
      </c>
      <c r="H98">
        <v>15</v>
      </c>
      <c r="I98">
        <v>19</v>
      </c>
      <c r="J98">
        <v>17</v>
      </c>
    </row>
    <row r="99" spans="1:10" x14ac:dyDescent="0.35">
      <c r="A99" t="s">
        <v>42</v>
      </c>
      <c r="B99" t="s">
        <v>5</v>
      </c>
      <c r="C99">
        <v>0</v>
      </c>
      <c r="D99">
        <v>0</v>
      </c>
      <c r="E99">
        <v>0</v>
      </c>
      <c r="F99">
        <v>12</v>
      </c>
      <c r="G99">
        <v>18</v>
      </c>
      <c r="H99">
        <v>32</v>
      </c>
      <c r="I99">
        <v>37</v>
      </c>
      <c r="J99">
        <v>25</v>
      </c>
    </row>
    <row r="100" spans="1:10" x14ac:dyDescent="0.35">
      <c r="A100" t="s">
        <v>42</v>
      </c>
      <c r="B100" t="s">
        <v>3</v>
      </c>
      <c r="C100">
        <v>0</v>
      </c>
      <c r="D100">
        <v>0</v>
      </c>
      <c r="E100">
        <v>0</v>
      </c>
      <c r="F100">
        <v>5</v>
      </c>
      <c r="G100">
        <v>8</v>
      </c>
      <c r="H100">
        <v>2</v>
      </c>
      <c r="I100">
        <v>1</v>
      </c>
      <c r="J100">
        <v>2</v>
      </c>
    </row>
    <row r="101" spans="1:10" x14ac:dyDescent="0.35">
      <c r="A101" t="s">
        <v>42</v>
      </c>
      <c r="B101" t="s">
        <v>2</v>
      </c>
      <c r="C101">
        <v>0</v>
      </c>
      <c r="D101">
        <v>0</v>
      </c>
      <c r="E101">
        <v>0</v>
      </c>
      <c r="F101">
        <v>1</v>
      </c>
      <c r="G101">
        <v>4</v>
      </c>
      <c r="H101">
        <v>5</v>
      </c>
      <c r="I101">
        <v>11</v>
      </c>
      <c r="J101">
        <v>8</v>
      </c>
    </row>
    <row r="102" spans="1:10" x14ac:dyDescent="0.35">
      <c r="A102" t="s">
        <v>42</v>
      </c>
      <c r="B102" t="s">
        <v>0</v>
      </c>
      <c r="C102">
        <v>0</v>
      </c>
      <c r="D102">
        <v>0</v>
      </c>
      <c r="E102">
        <v>0</v>
      </c>
      <c r="F102">
        <v>69</v>
      </c>
      <c r="G102">
        <v>76</v>
      </c>
      <c r="H102">
        <v>92</v>
      </c>
      <c r="I102">
        <v>88</v>
      </c>
      <c r="J102">
        <v>89</v>
      </c>
    </row>
    <row r="103" spans="1:10" x14ac:dyDescent="0.35">
      <c r="A103" t="s">
        <v>41</v>
      </c>
      <c r="B103" t="s">
        <v>9</v>
      </c>
      <c r="C103">
        <v>3</v>
      </c>
      <c r="D103">
        <v>3</v>
      </c>
      <c r="E103">
        <v>4</v>
      </c>
      <c r="F103">
        <v>3</v>
      </c>
      <c r="G103">
        <v>1</v>
      </c>
      <c r="H103">
        <v>1</v>
      </c>
      <c r="I103">
        <v>1</v>
      </c>
      <c r="J103">
        <v>0</v>
      </c>
    </row>
    <row r="104" spans="1:10" x14ac:dyDescent="0.35">
      <c r="A104" t="s">
        <v>41</v>
      </c>
      <c r="B104" t="s">
        <v>8</v>
      </c>
      <c r="C104">
        <v>146</v>
      </c>
      <c r="D104">
        <v>189</v>
      </c>
      <c r="E104">
        <v>236</v>
      </c>
      <c r="F104">
        <v>155</v>
      </c>
      <c r="G104">
        <v>169</v>
      </c>
      <c r="H104">
        <v>188</v>
      </c>
      <c r="I104">
        <v>227</v>
      </c>
      <c r="J104">
        <v>249</v>
      </c>
    </row>
    <row r="105" spans="1:10" x14ac:dyDescent="0.35">
      <c r="A105" t="s">
        <v>41</v>
      </c>
      <c r="B105" t="s">
        <v>7</v>
      </c>
      <c r="C105">
        <v>61</v>
      </c>
      <c r="D105">
        <v>73</v>
      </c>
      <c r="E105">
        <v>68</v>
      </c>
      <c r="F105">
        <v>26</v>
      </c>
      <c r="G105">
        <v>33</v>
      </c>
      <c r="H105">
        <v>36</v>
      </c>
      <c r="I105">
        <v>37</v>
      </c>
      <c r="J105">
        <v>41</v>
      </c>
    </row>
    <row r="106" spans="1:10" x14ac:dyDescent="0.35">
      <c r="A106" t="s">
        <v>41</v>
      </c>
      <c r="B106" t="s">
        <v>6</v>
      </c>
      <c r="C106">
        <v>35</v>
      </c>
      <c r="D106">
        <v>43</v>
      </c>
      <c r="E106">
        <v>57</v>
      </c>
      <c r="F106">
        <v>18</v>
      </c>
      <c r="G106">
        <v>22</v>
      </c>
      <c r="H106">
        <v>30</v>
      </c>
      <c r="I106">
        <v>40</v>
      </c>
      <c r="J106">
        <v>45</v>
      </c>
    </row>
    <row r="107" spans="1:10" x14ac:dyDescent="0.35">
      <c r="A107" t="s">
        <v>41</v>
      </c>
      <c r="B107" t="s">
        <v>5</v>
      </c>
      <c r="C107">
        <v>266</v>
      </c>
      <c r="D107">
        <v>282</v>
      </c>
      <c r="E107">
        <v>288</v>
      </c>
      <c r="F107">
        <v>142</v>
      </c>
      <c r="G107">
        <v>140</v>
      </c>
      <c r="H107">
        <v>161</v>
      </c>
      <c r="I107">
        <v>204</v>
      </c>
      <c r="J107">
        <v>287</v>
      </c>
    </row>
    <row r="108" spans="1:10" x14ac:dyDescent="0.35">
      <c r="A108" t="s">
        <v>41</v>
      </c>
      <c r="B108" t="s">
        <v>4</v>
      </c>
      <c r="C108">
        <v>0</v>
      </c>
      <c r="D108">
        <v>1</v>
      </c>
      <c r="E108">
        <v>1</v>
      </c>
      <c r="F108">
        <v>0</v>
      </c>
      <c r="G108">
        <v>0</v>
      </c>
      <c r="H108">
        <v>0</v>
      </c>
      <c r="I108">
        <v>0</v>
      </c>
      <c r="J108">
        <v>0</v>
      </c>
    </row>
    <row r="109" spans="1:10" x14ac:dyDescent="0.35">
      <c r="A109" t="s">
        <v>41</v>
      </c>
      <c r="B109" t="s">
        <v>3</v>
      </c>
      <c r="C109">
        <v>10</v>
      </c>
      <c r="D109">
        <v>10</v>
      </c>
      <c r="E109">
        <v>17</v>
      </c>
      <c r="F109">
        <v>10</v>
      </c>
      <c r="G109">
        <v>14</v>
      </c>
      <c r="H109">
        <v>26</v>
      </c>
      <c r="I109">
        <v>38</v>
      </c>
      <c r="J109">
        <v>34</v>
      </c>
    </row>
    <row r="110" spans="1:10" x14ac:dyDescent="0.35">
      <c r="A110" t="s">
        <v>41</v>
      </c>
      <c r="B110" t="s">
        <v>2</v>
      </c>
      <c r="C110">
        <v>29</v>
      </c>
      <c r="D110">
        <v>38</v>
      </c>
      <c r="E110">
        <v>46</v>
      </c>
      <c r="F110">
        <v>33</v>
      </c>
      <c r="G110">
        <v>34</v>
      </c>
      <c r="H110">
        <v>31</v>
      </c>
      <c r="I110">
        <v>38</v>
      </c>
      <c r="J110">
        <v>44</v>
      </c>
    </row>
    <row r="111" spans="1:10" x14ac:dyDescent="0.35">
      <c r="A111" t="s">
        <v>41</v>
      </c>
      <c r="B111" t="s">
        <v>0</v>
      </c>
      <c r="C111">
        <v>647</v>
      </c>
      <c r="D111">
        <v>737</v>
      </c>
      <c r="E111">
        <v>782</v>
      </c>
      <c r="F111">
        <v>461</v>
      </c>
      <c r="G111">
        <v>442</v>
      </c>
      <c r="H111">
        <v>433</v>
      </c>
      <c r="I111">
        <v>474</v>
      </c>
      <c r="J111">
        <v>493</v>
      </c>
    </row>
    <row r="112" spans="1:10" x14ac:dyDescent="0.35">
      <c r="A112" t="s">
        <v>40</v>
      </c>
      <c r="B112" t="s">
        <v>8</v>
      </c>
      <c r="C112">
        <v>0</v>
      </c>
      <c r="D112">
        <v>0</v>
      </c>
      <c r="E112">
        <v>1</v>
      </c>
      <c r="F112">
        <v>0</v>
      </c>
      <c r="G112">
        <v>1</v>
      </c>
      <c r="H112">
        <v>1</v>
      </c>
      <c r="I112">
        <v>0</v>
      </c>
      <c r="J112">
        <v>0</v>
      </c>
    </row>
    <row r="113" spans="1:10" x14ac:dyDescent="0.35">
      <c r="A113" t="s">
        <v>40</v>
      </c>
      <c r="B113" t="s">
        <v>7</v>
      </c>
      <c r="C113">
        <v>0</v>
      </c>
      <c r="D113">
        <v>0</v>
      </c>
      <c r="E113">
        <v>0</v>
      </c>
      <c r="F113">
        <v>1</v>
      </c>
      <c r="G113">
        <v>0</v>
      </c>
      <c r="H113">
        <v>1</v>
      </c>
      <c r="I113">
        <v>0</v>
      </c>
      <c r="J113">
        <v>0</v>
      </c>
    </row>
    <row r="114" spans="1:10" x14ac:dyDescent="0.35">
      <c r="A114" t="s">
        <v>40</v>
      </c>
      <c r="B114" t="s">
        <v>6</v>
      </c>
      <c r="C114">
        <v>0</v>
      </c>
      <c r="D114">
        <v>1</v>
      </c>
      <c r="E114">
        <v>1</v>
      </c>
      <c r="F114">
        <v>0</v>
      </c>
      <c r="G114">
        <v>0</v>
      </c>
      <c r="H114">
        <v>0</v>
      </c>
      <c r="I114">
        <v>0</v>
      </c>
      <c r="J114">
        <v>1</v>
      </c>
    </row>
    <row r="115" spans="1:10" x14ac:dyDescent="0.35">
      <c r="A115" t="s">
        <v>40</v>
      </c>
      <c r="B115" t="s">
        <v>5</v>
      </c>
      <c r="C115">
        <v>2</v>
      </c>
      <c r="D115">
        <v>2</v>
      </c>
      <c r="E115">
        <v>1</v>
      </c>
      <c r="F115">
        <v>0</v>
      </c>
      <c r="G115">
        <v>0</v>
      </c>
      <c r="H115">
        <v>0</v>
      </c>
      <c r="I115">
        <v>0</v>
      </c>
      <c r="J115">
        <v>0</v>
      </c>
    </row>
    <row r="116" spans="1:10" x14ac:dyDescent="0.35">
      <c r="A116" t="s">
        <v>40</v>
      </c>
      <c r="B116" t="s">
        <v>3</v>
      </c>
      <c r="C116">
        <v>0</v>
      </c>
      <c r="D116">
        <v>0</v>
      </c>
      <c r="E116">
        <v>0</v>
      </c>
      <c r="F116">
        <v>0</v>
      </c>
      <c r="G116">
        <v>0</v>
      </c>
      <c r="H116">
        <v>0</v>
      </c>
      <c r="I116">
        <v>0</v>
      </c>
      <c r="J116">
        <v>1</v>
      </c>
    </row>
    <row r="117" spans="1:10" x14ac:dyDescent="0.35">
      <c r="A117" t="s">
        <v>40</v>
      </c>
      <c r="B117" t="s">
        <v>2</v>
      </c>
      <c r="C117">
        <v>0</v>
      </c>
      <c r="D117">
        <v>0</v>
      </c>
      <c r="E117">
        <v>0</v>
      </c>
      <c r="F117">
        <v>0</v>
      </c>
      <c r="G117">
        <v>0</v>
      </c>
      <c r="H117">
        <v>0</v>
      </c>
      <c r="I117">
        <v>1</v>
      </c>
      <c r="J117">
        <v>2</v>
      </c>
    </row>
    <row r="118" spans="1:10" x14ac:dyDescent="0.35">
      <c r="A118" t="s">
        <v>40</v>
      </c>
      <c r="B118" t="s">
        <v>0</v>
      </c>
      <c r="C118">
        <v>8</v>
      </c>
      <c r="D118">
        <v>8</v>
      </c>
      <c r="E118">
        <v>5</v>
      </c>
      <c r="F118">
        <v>6</v>
      </c>
      <c r="G118">
        <v>8</v>
      </c>
      <c r="H118">
        <v>4</v>
      </c>
      <c r="I118">
        <v>4</v>
      </c>
      <c r="J118">
        <v>2</v>
      </c>
    </row>
    <row r="119" spans="1:10" x14ac:dyDescent="0.35">
      <c r="A119" t="s">
        <v>39</v>
      </c>
      <c r="B119" t="s">
        <v>9</v>
      </c>
      <c r="C119">
        <v>0</v>
      </c>
      <c r="D119">
        <v>0</v>
      </c>
      <c r="E119">
        <v>0</v>
      </c>
      <c r="F119">
        <v>1</v>
      </c>
      <c r="G119">
        <v>0</v>
      </c>
      <c r="H119">
        <v>0</v>
      </c>
      <c r="I119">
        <v>1</v>
      </c>
      <c r="J119">
        <v>2</v>
      </c>
    </row>
    <row r="120" spans="1:10" x14ac:dyDescent="0.35">
      <c r="A120" t="s">
        <v>39</v>
      </c>
      <c r="B120" t="s">
        <v>8</v>
      </c>
      <c r="C120">
        <v>0</v>
      </c>
      <c r="D120">
        <v>0</v>
      </c>
      <c r="E120">
        <v>0</v>
      </c>
      <c r="F120">
        <v>133</v>
      </c>
      <c r="G120">
        <v>152</v>
      </c>
      <c r="H120">
        <v>193</v>
      </c>
      <c r="I120">
        <v>218</v>
      </c>
      <c r="J120">
        <v>164</v>
      </c>
    </row>
    <row r="121" spans="1:10" x14ac:dyDescent="0.35">
      <c r="A121" t="s">
        <v>39</v>
      </c>
      <c r="B121" t="s">
        <v>7</v>
      </c>
      <c r="C121">
        <v>0</v>
      </c>
      <c r="D121">
        <v>0</v>
      </c>
      <c r="E121">
        <v>0</v>
      </c>
      <c r="F121">
        <v>47</v>
      </c>
      <c r="G121">
        <v>54</v>
      </c>
      <c r="H121">
        <v>72</v>
      </c>
      <c r="I121">
        <v>94</v>
      </c>
      <c r="J121">
        <v>81</v>
      </c>
    </row>
    <row r="122" spans="1:10" x14ac:dyDescent="0.35">
      <c r="A122" t="s">
        <v>39</v>
      </c>
      <c r="B122" t="s">
        <v>6</v>
      </c>
      <c r="C122">
        <v>0</v>
      </c>
      <c r="D122">
        <v>0</v>
      </c>
      <c r="E122">
        <v>0</v>
      </c>
      <c r="F122">
        <v>30</v>
      </c>
      <c r="G122">
        <v>44</v>
      </c>
      <c r="H122">
        <v>35</v>
      </c>
      <c r="I122">
        <v>47</v>
      </c>
      <c r="J122">
        <v>57</v>
      </c>
    </row>
    <row r="123" spans="1:10" x14ac:dyDescent="0.35">
      <c r="A123" t="s">
        <v>39</v>
      </c>
      <c r="B123" t="s">
        <v>5</v>
      </c>
      <c r="C123">
        <v>0</v>
      </c>
      <c r="D123">
        <v>0</v>
      </c>
      <c r="E123">
        <v>0</v>
      </c>
      <c r="F123">
        <v>90</v>
      </c>
      <c r="G123">
        <v>128</v>
      </c>
      <c r="H123">
        <v>210</v>
      </c>
      <c r="I123">
        <v>215</v>
      </c>
      <c r="J123">
        <v>116</v>
      </c>
    </row>
    <row r="124" spans="1:10" x14ac:dyDescent="0.35">
      <c r="A124" t="s">
        <v>39</v>
      </c>
      <c r="B124" t="s">
        <v>3</v>
      </c>
      <c r="C124">
        <v>0</v>
      </c>
      <c r="D124">
        <v>0</v>
      </c>
      <c r="E124">
        <v>0</v>
      </c>
      <c r="F124">
        <v>12</v>
      </c>
      <c r="G124">
        <v>31</v>
      </c>
      <c r="H124">
        <v>25</v>
      </c>
      <c r="I124">
        <v>15</v>
      </c>
      <c r="J124">
        <v>11</v>
      </c>
    </row>
    <row r="125" spans="1:10" x14ac:dyDescent="0.35">
      <c r="A125" t="s">
        <v>39</v>
      </c>
      <c r="B125" t="s">
        <v>4</v>
      </c>
      <c r="C125">
        <v>0</v>
      </c>
      <c r="D125">
        <v>0</v>
      </c>
      <c r="E125">
        <v>0</v>
      </c>
      <c r="F125">
        <v>0</v>
      </c>
      <c r="G125">
        <v>0</v>
      </c>
      <c r="H125">
        <v>0</v>
      </c>
      <c r="I125">
        <v>1</v>
      </c>
      <c r="J125">
        <v>0</v>
      </c>
    </row>
    <row r="126" spans="1:10" x14ac:dyDescent="0.35">
      <c r="A126" t="s">
        <v>39</v>
      </c>
      <c r="B126" t="s">
        <v>2</v>
      </c>
      <c r="C126">
        <v>0</v>
      </c>
      <c r="D126">
        <v>0</v>
      </c>
      <c r="E126">
        <v>0</v>
      </c>
      <c r="F126">
        <v>19</v>
      </c>
      <c r="G126">
        <v>27</v>
      </c>
      <c r="H126">
        <v>51</v>
      </c>
      <c r="I126">
        <v>47</v>
      </c>
      <c r="J126">
        <v>40</v>
      </c>
    </row>
    <row r="127" spans="1:10" x14ac:dyDescent="0.35">
      <c r="A127" t="s">
        <v>39</v>
      </c>
      <c r="B127" t="s">
        <v>0</v>
      </c>
      <c r="C127">
        <v>0</v>
      </c>
      <c r="D127">
        <v>0</v>
      </c>
      <c r="E127">
        <v>0</v>
      </c>
      <c r="F127">
        <v>297</v>
      </c>
      <c r="G127">
        <v>333</v>
      </c>
      <c r="H127">
        <v>381</v>
      </c>
      <c r="I127">
        <v>385</v>
      </c>
      <c r="J127">
        <v>295</v>
      </c>
    </row>
    <row r="128" spans="1:10" x14ac:dyDescent="0.35">
      <c r="A128" t="s">
        <v>38</v>
      </c>
      <c r="B128" t="s">
        <v>9</v>
      </c>
      <c r="C128">
        <v>0</v>
      </c>
      <c r="D128">
        <v>1</v>
      </c>
      <c r="E128">
        <v>1</v>
      </c>
      <c r="F128">
        <v>1</v>
      </c>
      <c r="G128">
        <v>0</v>
      </c>
      <c r="H128">
        <v>1</v>
      </c>
      <c r="I128">
        <v>2</v>
      </c>
      <c r="J128">
        <v>2</v>
      </c>
    </row>
    <row r="129" spans="1:10" x14ac:dyDescent="0.35">
      <c r="A129" t="s">
        <v>38</v>
      </c>
      <c r="B129" t="s">
        <v>8</v>
      </c>
      <c r="C129">
        <v>37</v>
      </c>
      <c r="D129">
        <v>48</v>
      </c>
      <c r="E129">
        <v>52</v>
      </c>
      <c r="F129">
        <v>39</v>
      </c>
      <c r="G129">
        <v>34</v>
      </c>
      <c r="H129">
        <v>30</v>
      </c>
      <c r="I129">
        <v>28</v>
      </c>
      <c r="J129">
        <v>39</v>
      </c>
    </row>
    <row r="130" spans="1:10" x14ac:dyDescent="0.35">
      <c r="A130" t="s">
        <v>38</v>
      </c>
      <c r="B130" t="s">
        <v>7</v>
      </c>
      <c r="C130">
        <v>29</v>
      </c>
      <c r="D130">
        <v>28</v>
      </c>
      <c r="E130">
        <v>26</v>
      </c>
      <c r="F130">
        <v>13</v>
      </c>
      <c r="G130">
        <v>16</v>
      </c>
      <c r="H130">
        <v>12</v>
      </c>
      <c r="I130">
        <v>10</v>
      </c>
      <c r="J130">
        <v>11</v>
      </c>
    </row>
    <row r="131" spans="1:10" x14ac:dyDescent="0.35">
      <c r="A131" t="s">
        <v>38</v>
      </c>
      <c r="B131" t="s">
        <v>6</v>
      </c>
      <c r="C131">
        <v>25</v>
      </c>
      <c r="D131">
        <v>23</v>
      </c>
      <c r="E131">
        <v>25</v>
      </c>
      <c r="F131">
        <v>10</v>
      </c>
      <c r="G131">
        <v>16</v>
      </c>
      <c r="H131">
        <v>16</v>
      </c>
      <c r="I131">
        <v>16</v>
      </c>
      <c r="J131">
        <v>14</v>
      </c>
    </row>
    <row r="132" spans="1:10" x14ac:dyDescent="0.35">
      <c r="A132" t="s">
        <v>38</v>
      </c>
      <c r="B132" t="s">
        <v>5</v>
      </c>
      <c r="C132">
        <v>118</v>
      </c>
      <c r="D132">
        <v>82</v>
      </c>
      <c r="E132">
        <v>59</v>
      </c>
      <c r="F132">
        <v>29</v>
      </c>
      <c r="G132">
        <v>30</v>
      </c>
      <c r="H132">
        <v>26</v>
      </c>
      <c r="I132">
        <v>31</v>
      </c>
      <c r="J132">
        <v>43</v>
      </c>
    </row>
    <row r="133" spans="1:10" x14ac:dyDescent="0.35">
      <c r="A133" t="s">
        <v>38</v>
      </c>
      <c r="B133" t="s">
        <v>4</v>
      </c>
      <c r="C133">
        <v>0</v>
      </c>
      <c r="D133">
        <v>1</v>
      </c>
      <c r="E133">
        <v>1</v>
      </c>
      <c r="F133">
        <v>1</v>
      </c>
      <c r="G133">
        <v>0</v>
      </c>
      <c r="H133">
        <v>0</v>
      </c>
      <c r="I133">
        <v>0</v>
      </c>
      <c r="J133">
        <v>0</v>
      </c>
    </row>
    <row r="134" spans="1:10" x14ac:dyDescent="0.35">
      <c r="A134" t="s">
        <v>38</v>
      </c>
      <c r="B134" t="s">
        <v>3</v>
      </c>
      <c r="C134">
        <v>2</v>
      </c>
      <c r="D134">
        <v>4</v>
      </c>
      <c r="E134">
        <v>9</v>
      </c>
      <c r="F134">
        <v>7</v>
      </c>
      <c r="G134">
        <v>9</v>
      </c>
      <c r="H134">
        <v>10</v>
      </c>
      <c r="I134">
        <v>10</v>
      </c>
      <c r="J134">
        <v>9</v>
      </c>
    </row>
    <row r="135" spans="1:10" x14ac:dyDescent="0.35">
      <c r="A135" t="s">
        <v>38</v>
      </c>
      <c r="B135" t="s">
        <v>2</v>
      </c>
      <c r="C135">
        <v>6</v>
      </c>
      <c r="D135">
        <v>10</v>
      </c>
      <c r="E135">
        <v>13</v>
      </c>
      <c r="F135">
        <v>6</v>
      </c>
      <c r="G135">
        <v>6</v>
      </c>
      <c r="H135">
        <v>6</v>
      </c>
      <c r="I135">
        <v>13</v>
      </c>
      <c r="J135">
        <v>16</v>
      </c>
    </row>
    <row r="136" spans="1:10" x14ac:dyDescent="0.35">
      <c r="A136" t="s">
        <v>38</v>
      </c>
      <c r="B136" t="s">
        <v>0</v>
      </c>
      <c r="C136">
        <v>233</v>
      </c>
      <c r="D136">
        <v>255</v>
      </c>
      <c r="E136">
        <v>290</v>
      </c>
      <c r="F136">
        <v>212</v>
      </c>
      <c r="G136">
        <v>197</v>
      </c>
      <c r="H136">
        <v>187</v>
      </c>
      <c r="I136">
        <v>162</v>
      </c>
      <c r="J136">
        <v>201</v>
      </c>
    </row>
    <row r="137" spans="1:10" x14ac:dyDescent="0.35">
      <c r="A137" t="s">
        <v>37</v>
      </c>
      <c r="B137" t="s">
        <v>8</v>
      </c>
      <c r="C137">
        <v>1</v>
      </c>
      <c r="D137">
        <v>0</v>
      </c>
      <c r="E137">
        <v>0</v>
      </c>
      <c r="F137">
        <v>0</v>
      </c>
      <c r="G137">
        <v>0</v>
      </c>
      <c r="H137">
        <v>0</v>
      </c>
      <c r="I137">
        <v>0</v>
      </c>
      <c r="J137">
        <v>0</v>
      </c>
    </row>
    <row r="138" spans="1:10" x14ac:dyDescent="0.35">
      <c r="A138" t="s">
        <v>37</v>
      </c>
      <c r="B138" t="s">
        <v>6</v>
      </c>
      <c r="C138">
        <v>0</v>
      </c>
      <c r="D138">
        <v>0</v>
      </c>
      <c r="E138">
        <v>0</v>
      </c>
      <c r="F138">
        <v>0</v>
      </c>
      <c r="G138">
        <v>0</v>
      </c>
      <c r="H138">
        <v>0</v>
      </c>
      <c r="I138">
        <v>0</v>
      </c>
      <c r="J138">
        <v>0</v>
      </c>
    </row>
    <row r="139" spans="1:10" x14ac:dyDescent="0.35">
      <c r="A139" t="s">
        <v>37</v>
      </c>
      <c r="B139" t="s">
        <v>5</v>
      </c>
      <c r="C139">
        <v>0</v>
      </c>
      <c r="D139">
        <v>0</v>
      </c>
      <c r="E139">
        <v>0</v>
      </c>
      <c r="F139">
        <v>0</v>
      </c>
      <c r="G139">
        <v>0</v>
      </c>
      <c r="H139">
        <v>0</v>
      </c>
      <c r="I139">
        <v>0</v>
      </c>
      <c r="J139">
        <v>1</v>
      </c>
    </row>
    <row r="140" spans="1:10" x14ac:dyDescent="0.35">
      <c r="A140" t="s">
        <v>37</v>
      </c>
      <c r="B140" t="s">
        <v>0</v>
      </c>
      <c r="C140">
        <v>2</v>
      </c>
      <c r="D140">
        <v>1</v>
      </c>
      <c r="E140">
        <v>0</v>
      </c>
      <c r="F140">
        <v>0</v>
      </c>
      <c r="G140">
        <v>0</v>
      </c>
      <c r="H140">
        <v>1</v>
      </c>
      <c r="I140">
        <v>1</v>
      </c>
      <c r="J140">
        <v>0</v>
      </c>
    </row>
    <row r="141" spans="1:10" x14ac:dyDescent="0.35">
      <c r="A141" t="s">
        <v>36</v>
      </c>
      <c r="B141" t="s">
        <v>9</v>
      </c>
      <c r="C141">
        <v>0</v>
      </c>
      <c r="D141">
        <v>0</v>
      </c>
      <c r="E141">
        <v>0</v>
      </c>
      <c r="F141">
        <v>0</v>
      </c>
      <c r="G141">
        <v>0</v>
      </c>
      <c r="H141">
        <v>1</v>
      </c>
      <c r="I141">
        <v>1</v>
      </c>
      <c r="J141">
        <v>0</v>
      </c>
    </row>
    <row r="142" spans="1:10" x14ac:dyDescent="0.35">
      <c r="A142" t="s">
        <v>36</v>
      </c>
      <c r="B142" t="s">
        <v>8</v>
      </c>
      <c r="C142">
        <v>0</v>
      </c>
      <c r="D142">
        <v>0</v>
      </c>
      <c r="E142">
        <v>0</v>
      </c>
      <c r="F142">
        <v>16</v>
      </c>
      <c r="G142">
        <v>22</v>
      </c>
      <c r="H142">
        <v>18</v>
      </c>
      <c r="I142">
        <v>29</v>
      </c>
      <c r="J142">
        <v>29</v>
      </c>
    </row>
    <row r="143" spans="1:10" x14ac:dyDescent="0.35">
      <c r="A143" t="s">
        <v>36</v>
      </c>
      <c r="B143" t="s">
        <v>7</v>
      </c>
      <c r="C143">
        <v>0</v>
      </c>
      <c r="D143">
        <v>0</v>
      </c>
      <c r="E143">
        <v>0</v>
      </c>
      <c r="F143">
        <v>14</v>
      </c>
      <c r="G143">
        <v>13</v>
      </c>
      <c r="H143">
        <v>18</v>
      </c>
      <c r="I143">
        <v>18</v>
      </c>
      <c r="J143">
        <v>21</v>
      </c>
    </row>
    <row r="144" spans="1:10" x14ac:dyDescent="0.35">
      <c r="A144" t="s">
        <v>36</v>
      </c>
      <c r="B144" t="s">
        <v>6</v>
      </c>
      <c r="C144">
        <v>0</v>
      </c>
      <c r="D144">
        <v>0</v>
      </c>
      <c r="E144">
        <v>0</v>
      </c>
      <c r="F144">
        <v>15</v>
      </c>
      <c r="G144">
        <v>15</v>
      </c>
      <c r="H144">
        <v>13</v>
      </c>
      <c r="I144">
        <v>15</v>
      </c>
      <c r="J144">
        <v>21</v>
      </c>
    </row>
    <row r="145" spans="1:10" x14ac:dyDescent="0.35">
      <c r="A145" t="s">
        <v>36</v>
      </c>
      <c r="B145" t="s">
        <v>5</v>
      </c>
      <c r="C145">
        <v>0</v>
      </c>
      <c r="D145">
        <v>0</v>
      </c>
      <c r="E145">
        <v>0</v>
      </c>
      <c r="F145">
        <v>17</v>
      </c>
      <c r="G145">
        <v>23</v>
      </c>
      <c r="H145">
        <v>36</v>
      </c>
      <c r="I145">
        <v>31</v>
      </c>
      <c r="J145">
        <v>13</v>
      </c>
    </row>
    <row r="146" spans="1:10" x14ac:dyDescent="0.35">
      <c r="A146" t="s">
        <v>36</v>
      </c>
      <c r="B146" t="s">
        <v>3</v>
      </c>
      <c r="C146">
        <v>0</v>
      </c>
      <c r="D146">
        <v>0</v>
      </c>
      <c r="E146">
        <v>0</v>
      </c>
      <c r="F146">
        <v>3</v>
      </c>
      <c r="G146">
        <v>5</v>
      </c>
      <c r="H146">
        <v>5</v>
      </c>
      <c r="I146">
        <v>3</v>
      </c>
      <c r="J146">
        <v>0</v>
      </c>
    </row>
    <row r="147" spans="1:10" x14ac:dyDescent="0.35">
      <c r="A147" t="s">
        <v>36</v>
      </c>
      <c r="B147" t="s">
        <v>2</v>
      </c>
      <c r="C147">
        <v>0</v>
      </c>
      <c r="D147">
        <v>0</v>
      </c>
      <c r="E147">
        <v>0</v>
      </c>
      <c r="F147">
        <v>4</v>
      </c>
      <c r="G147">
        <v>8</v>
      </c>
      <c r="H147">
        <v>9</v>
      </c>
      <c r="I147">
        <v>3</v>
      </c>
      <c r="J147">
        <v>11</v>
      </c>
    </row>
    <row r="148" spans="1:10" x14ac:dyDescent="0.35">
      <c r="A148" t="s">
        <v>36</v>
      </c>
      <c r="B148" t="s">
        <v>0</v>
      </c>
      <c r="C148">
        <v>0</v>
      </c>
      <c r="D148">
        <v>0</v>
      </c>
      <c r="E148">
        <v>0</v>
      </c>
      <c r="F148">
        <v>102</v>
      </c>
      <c r="G148">
        <v>98</v>
      </c>
      <c r="H148">
        <v>99</v>
      </c>
      <c r="I148">
        <v>114</v>
      </c>
      <c r="J148">
        <v>117</v>
      </c>
    </row>
    <row r="149" spans="1:10" x14ac:dyDescent="0.35">
      <c r="A149" t="s">
        <v>35</v>
      </c>
      <c r="B149" t="s">
        <v>9</v>
      </c>
      <c r="C149">
        <v>0</v>
      </c>
      <c r="D149">
        <v>0</v>
      </c>
      <c r="E149">
        <v>1</v>
      </c>
      <c r="F149">
        <v>0</v>
      </c>
      <c r="G149">
        <v>0</v>
      </c>
      <c r="H149">
        <v>1</v>
      </c>
      <c r="I149">
        <v>1</v>
      </c>
      <c r="J149">
        <v>0</v>
      </c>
    </row>
    <row r="150" spans="1:10" x14ac:dyDescent="0.35">
      <c r="A150" t="s">
        <v>35</v>
      </c>
      <c r="B150" t="s">
        <v>8</v>
      </c>
      <c r="C150">
        <v>14</v>
      </c>
      <c r="D150">
        <v>18</v>
      </c>
      <c r="E150">
        <v>12</v>
      </c>
      <c r="F150">
        <v>12</v>
      </c>
      <c r="G150">
        <v>26</v>
      </c>
      <c r="H150">
        <v>18</v>
      </c>
      <c r="I150">
        <v>11</v>
      </c>
      <c r="J150">
        <v>11</v>
      </c>
    </row>
    <row r="151" spans="1:10" x14ac:dyDescent="0.35">
      <c r="A151" t="s">
        <v>35</v>
      </c>
      <c r="B151" t="s">
        <v>7</v>
      </c>
      <c r="C151">
        <v>8</v>
      </c>
      <c r="D151">
        <v>9</v>
      </c>
      <c r="E151">
        <v>8</v>
      </c>
      <c r="F151">
        <v>23</v>
      </c>
      <c r="G151">
        <v>19</v>
      </c>
      <c r="H151">
        <v>18</v>
      </c>
      <c r="I151">
        <v>9</v>
      </c>
      <c r="J151">
        <v>11</v>
      </c>
    </row>
    <row r="152" spans="1:10" x14ac:dyDescent="0.35">
      <c r="A152" t="s">
        <v>35</v>
      </c>
      <c r="B152" t="s">
        <v>6</v>
      </c>
      <c r="C152">
        <v>6</v>
      </c>
      <c r="D152">
        <v>7</v>
      </c>
      <c r="E152">
        <v>11</v>
      </c>
      <c r="F152">
        <v>14</v>
      </c>
      <c r="G152">
        <v>13</v>
      </c>
      <c r="H152">
        <v>17</v>
      </c>
      <c r="I152">
        <v>9</v>
      </c>
      <c r="J152">
        <v>10</v>
      </c>
    </row>
    <row r="153" spans="1:10" x14ac:dyDescent="0.35">
      <c r="A153" t="s">
        <v>35</v>
      </c>
      <c r="B153" t="s">
        <v>5</v>
      </c>
      <c r="C153">
        <v>22</v>
      </c>
      <c r="D153">
        <v>21</v>
      </c>
      <c r="E153">
        <v>19</v>
      </c>
      <c r="F153">
        <v>8</v>
      </c>
      <c r="G153">
        <v>6</v>
      </c>
      <c r="H153">
        <v>10</v>
      </c>
      <c r="I153">
        <v>3</v>
      </c>
      <c r="J153">
        <v>2</v>
      </c>
    </row>
    <row r="154" spans="1:10" x14ac:dyDescent="0.35">
      <c r="A154" t="s">
        <v>35</v>
      </c>
      <c r="B154" t="s">
        <v>4</v>
      </c>
      <c r="C154">
        <v>1</v>
      </c>
      <c r="D154">
        <v>0</v>
      </c>
      <c r="E154">
        <v>1</v>
      </c>
      <c r="F154">
        <v>0</v>
      </c>
      <c r="G154">
        <v>0</v>
      </c>
      <c r="H154">
        <v>0</v>
      </c>
      <c r="I154">
        <v>0</v>
      </c>
      <c r="J154">
        <v>0</v>
      </c>
    </row>
    <row r="155" spans="1:10" x14ac:dyDescent="0.35">
      <c r="A155" t="s">
        <v>35</v>
      </c>
      <c r="B155" t="s">
        <v>3</v>
      </c>
      <c r="C155">
        <v>3</v>
      </c>
      <c r="D155">
        <v>2</v>
      </c>
      <c r="E155">
        <v>2</v>
      </c>
      <c r="F155">
        <v>4</v>
      </c>
      <c r="G155">
        <v>17</v>
      </c>
      <c r="H155">
        <v>6</v>
      </c>
      <c r="I155">
        <v>1</v>
      </c>
      <c r="J155">
        <v>5</v>
      </c>
    </row>
    <row r="156" spans="1:10" x14ac:dyDescent="0.35">
      <c r="A156" t="s">
        <v>35</v>
      </c>
      <c r="B156" t="s">
        <v>2</v>
      </c>
      <c r="C156">
        <v>7</v>
      </c>
      <c r="D156">
        <v>9</v>
      </c>
      <c r="E156">
        <v>7</v>
      </c>
      <c r="F156">
        <v>7</v>
      </c>
      <c r="G156">
        <v>8</v>
      </c>
      <c r="H156">
        <v>7</v>
      </c>
      <c r="I156">
        <v>11</v>
      </c>
      <c r="J156">
        <v>5</v>
      </c>
    </row>
    <row r="157" spans="1:10" x14ac:dyDescent="0.35">
      <c r="A157" t="s">
        <v>35</v>
      </c>
      <c r="B157" t="s">
        <v>0</v>
      </c>
      <c r="C157">
        <v>129</v>
      </c>
      <c r="D157">
        <v>163</v>
      </c>
      <c r="E157">
        <v>129</v>
      </c>
      <c r="F157">
        <v>148</v>
      </c>
      <c r="G157">
        <v>167</v>
      </c>
      <c r="H157">
        <v>174</v>
      </c>
      <c r="I157">
        <v>138</v>
      </c>
      <c r="J157">
        <v>108</v>
      </c>
    </row>
    <row r="158" spans="1:10" x14ac:dyDescent="0.35">
      <c r="A158" t="s">
        <v>34</v>
      </c>
      <c r="B158" t="s">
        <v>9</v>
      </c>
      <c r="C158">
        <v>0</v>
      </c>
      <c r="D158">
        <v>0</v>
      </c>
      <c r="E158">
        <v>0</v>
      </c>
      <c r="F158">
        <v>0</v>
      </c>
      <c r="G158">
        <v>0</v>
      </c>
      <c r="H158">
        <v>0</v>
      </c>
      <c r="I158">
        <v>0</v>
      </c>
      <c r="J158">
        <v>1</v>
      </c>
    </row>
    <row r="159" spans="1:10" x14ac:dyDescent="0.35">
      <c r="A159" t="s">
        <v>34</v>
      </c>
      <c r="B159" t="s">
        <v>8</v>
      </c>
      <c r="C159">
        <v>0</v>
      </c>
      <c r="D159">
        <v>0</v>
      </c>
      <c r="E159">
        <v>0</v>
      </c>
      <c r="F159">
        <v>2</v>
      </c>
      <c r="G159">
        <v>0</v>
      </c>
      <c r="H159">
        <v>4</v>
      </c>
      <c r="I159">
        <v>5</v>
      </c>
      <c r="J159">
        <v>2</v>
      </c>
    </row>
    <row r="160" spans="1:10" x14ac:dyDescent="0.35">
      <c r="A160" t="s">
        <v>34</v>
      </c>
      <c r="B160" t="s">
        <v>7</v>
      </c>
      <c r="C160">
        <v>0</v>
      </c>
      <c r="D160">
        <v>0</v>
      </c>
      <c r="E160">
        <v>0</v>
      </c>
      <c r="F160">
        <v>5</v>
      </c>
      <c r="G160">
        <v>2</v>
      </c>
      <c r="H160">
        <v>5</v>
      </c>
      <c r="I160">
        <v>6</v>
      </c>
      <c r="J160">
        <v>5</v>
      </c>
    </row>
    <row r="161" spans="1:10" x14ac:dyDescent="0.35">
      <c r="A161" t="s">
        <v>34</v>
      </c>
      <c r="B161" t="s">
        <v>6</v>
      </c>
      <c r="C161">
        <v>0</v>
      </c>
      <c r="D161">
        <v>0</v>
      </c>
      <c r="E161">
        <v>0</v>
      </c>
      <c r="F161">
        <v>5</v>
      </c>
      <c r="G161">
        <v>4</v>
      </c>
      <c r="H161">
        <v>3</v>
      </c>
      <c r="I161">
        <v>4</v>
      </c>
      <c r="J161">
        <v>4</v>
      </c>
    </row>
    <row r="162" spans="1:10" x14ac:dyDescent="0.35">
      <c r="A162" t="s">
        <v>34</v>
      </c>
      <c r="B162" t="s">
        <v>5</v>
      </c>
      <c r="C162">
        <v>0</v>
      </c>
      <c r="D162">
        <v>0</v>
      </c>
      <c r="E162">
        <v>0</v>
      </c>
      <c r="F162">
        <v>6</v>
      </c>
      <c r="G162">
        <v>5</v>
      </c>
      <c r="H162">
        <v>5</v>
      </c>
      <c r="I162">
        <v>5</v>
      </c>
      <c r="J162">
        <v>2</v>
      </c>
    </row>
    <row r="163" spans="1:10" x14ac:dyDescent="0.35">
      <c r="A163" t="s">
        <v>34</v>
      </c>
      <c r="B163" t="s">
        <v>3</v>
      </c>
      <c r="C163">
        <v>0</v>
      </c>
      <c r="D163">
        <v>0</v>
      </c>
      <c r="E163">
        <v>0</v>
      </c>
      <c r="F163">
        <v>2</v>
      </c>
      <c r="G163">
        <v>2</v>
      </c>
      <c r="H163">
        <v>1</v>
      </c>
      <c r="I163">
        <v>2</v>
      </c>
      <c r="J163">
        <v>2</v>
      </c>
    </row>
    <row r="164" spans="1:10" x14ac:dyDescent="0.35">
      <c r="A164" t="s">
        <v>34</v>
      </c>
      <c r="B164" t="s">
        <v>2</v>
      </c>
      <c r="C164">
        <v>0</v>
      </c>
      <c r="D164">
        <v>0</v>
      </c>
      <c r="E164">
        <v>0</v>
      </c>
      <c r="F164">
        <v>3</v>
      </c>
      <c r="G164">
        <v>3</v>
      </c>
      <c r="H164">
        <v>7</v>
      </c>
      <c r="I164">
        <v>2</v>
      </c>
      <c r="J164">
        <v>1</v>
      </c>
    </row>
    <row r="165" spans="1:10" x14ac:dyDescent="0.35">
      <c r="A165" t="s">
        <v>34</v>
      </c>
      <c r="B165" t="s">
        <v>0</v>
      </c>
      <c r="C165">
        <v>0</v>
      </c>
      <c r="D165">
        <v>0</v>
      </c>
      <c r="E165">
        <v>0</v>
      </c>
      <c r="F165">
        <v>52</v>
      </c>
      <c r="G165">
        <v>40</v>
      </c>
      <c r="H165">
        <v>47</v>
      </c>
      <c r="I165">
        <v>54</v>
      </c>
      <c r="J165">
        <v>59</v>
      </c>
    </row>
    <row r="166" spans="1:10" x14ac:dyDescent="0.35">
      <c r="A166" t="s">
        <v>33</v>
      </c>
      <c r="B166" t="s">
        <v>9</v>
      </c>
      <c r="C166">
        <v>0</v>
      </c>
      <c r="D166">
        <v>1</v>
      </c>
      <c r="E166">
        <v>0</v>
      </c>
      <c r="F166">
        <v>1</v>
      </c>
      <c r="G166">
        <v>1</v>
      </c>
      <c r="H166">
        <v>0</v>
      </c>
      <c r="I166">
        <v>0</v>
      </c>
      <c r="J166">
        <v>0</v>
      </c>
    </row>
    <row r="167" spans="1:10" x14ac:dyDescent="0.35">
      <c r="A167" t="s">
        <v>33</v>
      </c>
      <c r="B167" t="s">
        <v>8</v>
      </c>
      <c r="C167">
        <v>7</v>
      </c>
      <c r="D167">
        <v>7</v>
      </c>
      <c r="E167">
        <v>5</v>
      </c>
      <c r="F167">
        <v>5</v>
      </c>
      <c r="G167">
        <v>5</v>
      </c>
      <c r="H167">
        <v>7</v>
      </c>
      <c r="I167">
        <v>3</v>
      </c>
      <c r="J167">
        <v>7</v>
      </c>
    </row>
    <row r="168" spans="1:10" x14ac:dyDescent="0.35">
      <c r="A168" t="s">
        <v>33</v>
      </c>
      <c r="B168" t="s">
        <v>7</v>
      </c>
      <c r="C168">
        <v>7</v>
      </c>
      <c r="D168">
        <v>5</v>
      </c>
      <c r="E168">
        <v>3</v>
      </c>
      <c r="F168">
        <v>1</v>
      </c>
      <c r="G168">
        <v>3</v>
      </c>
      <c r="H168">
        <v>3</v>
      </c>
      <c r="I168">
        <v>4</v>
      </c>
      <c r="J168">
        <v>4</v>
      </c>
    </row>
    <row r="169" spans="1:10" x14ac:dyDescent="0.35">
      <c r="A169" t="s">
        <v>33</v>
      </c>
      <c r="B169" t="s">
        <v>6</v>
      </c>
      <c r="C169">
        <v>3</v>
      </c>
      <c r="D169">
        <v>7</v>
      </c>
      <c r="E169">
        <v>7</v>
      </c>
      <c r="F169">
        <v>4</v>
      </c>
      <c r="G169">
        <v>4</v>
      </c>
      <c r="H169">
        <v>6</v>
      </c>
      <c r="I169">
        <v>4</v>
      </c>
      <c r="J169">
        <v>5</v>
      </c>
    </row>
    <row r="170" spans="1:10" x14ac:dyDescent="0.35">
      <c r="A170" t="s">
        <v>33</v>
      </c>
      <c r="B170" t="s">
        <v>5</v>
      </c>
      <c r="C170">
        <v>20</v>
      </c>
      <c r="D170">
        <v>14</v>
      </c>
      <c r="E170">
        <v>13</v>
      </c>
      <c r="F170">
        <v>8</v>
      </c>
      <c r="G170">
        <v>7</v>
      </c>
      <c r="H170">
        <v>10</v>
      </c>
      <c r="I170">
        <v>9</v>
      </c>
      <c r="J170">
        <v>7</v>
      </c>
    </row>
    <row r="171" spans="1:10" x14ac:dyDescent="0.35">
      <c r="A171" t="s">
        <v>33</v>
      </c>
      <c r="B171" t="s">
        <v>4</v>
      </c>
      <c r="C171">
        <v>1</v>
      </c>
      <c r="D171">
        <v>1</v>
      </c>
      <c r="E171">
        <v>1</v>
      </c>
      <c r="F171">
        <v>1</v>
      </c>
      <c r="G171">
        <v>0</v>
      </c>
      <c r="H171">
        <v>0</v>
      </c>
      <c r="I171">
        <v>0</v>
      </c>
      <c r="J171">
        <v>0</v>
      </c>
    </row>
    <row r="172" spans="1:10" x14ac:dyDescent="0.35">
      <c r="A172" t="s">
        <v>33</v>
      </c>
      <c r="B172" t="s">
        <v>3</v>
      </c>
      <c r="C172">
        <v>0</v>
      </c>
      <c r="D172">
        <v>1</v>
      </c>
      <c r="E172">
        <v>2</v>
      </c>
      <c r="F172">
        <v>3</v>
      </c>
      <c r="G172">
        <v>3</v>
      </c>
      <c r="H172">
        <v>2</v>
      </c>
      <c r="I172">
        <v>4</v>
      </c>
      <c r="J172">
        <v>2</v>
      </c>
    </row>
    <row r="173" spans="1:10" x14ac:dyDescent="0.35">
      <c r="A173" t="s">
        <v>33</v>
      </c>
      <c r="B173" t="s">
        <v>2</v>
      </c>
      <c r="C173">
        <v>2</v>
      </c>
      <c r="D173">
        <v>6</v>
      </c>
      <c r="E173">
        <v>8</v>
      </c>
      <c r="F173">
        <v>6</v>
      </c>
      <c r="G173">
        <v>6</v>
      </c>
      <c r="H173">
        <v>5</v>
      </c>
      <c r="I173">
        <v>7</v>
      </c>
      <c r="J173">
        <v>5</v>
      </c>
    </row>
    <row r="174" spans="1:10" x14ac:dyDescent="0.35">
      <c r="A174" t="s">
        <v>33</v>
      </c>
      <c r="B174" t="s">
        <v>0</v>
      </c>
      <c r="C174">
        <v>122</v>
      </c>
      <c r="D174">
        <v>147</v>
      </c>
      <c r="E174">
        <v>140</v>
      </c>
      <c r="F174">
        <v>94</v>
      </c>
      <c r="G174">
        <v>90</v>
      </c>
      <c r="H174">
        <v>77</v>
      </c>
      <c r="I174">
        <v>71</v>
      </c>
      <c r="J174">
        <v>73</v>
      </c>
    </row>
    <row r="175" spans="1:10" x14ac:dyDescent="0.35">
      <c r="A175" t="s">
        <v>32</v>
      </c>
      <c r="B175" t="s">
        <v>0</v>
      </c>
      <c r="C175">
        <v>0</v>
      </c>
      <c r="D175">
        <v>1</v>
      </c>
      <c r="E175">
        <v>1</v>
      </c>
      <c r="F175">
        <v>1</v>
      </c>
      <c r="G175">
        <v>1</v>
      </c>
      <c r="H175">
        <v>0</v>
      </c>
      <c r="I175">
        <v>0</v>
      </c>
      <c r="J175">
        <v>0</v>
      </c>
    </row>
    <row r="176" spans="1:10" x14ac:dyDescent="0.35">
      <c r="A176" t="s">
        <v>31</v>
      </c>
      <c r="B176" t="s">
        <v>8</v>
      </c>
      <c r="C176">
        <v>4</v>
      </c>
      <c r="D176">
        <v>7</v>
      </c>
      <c r="E176">
        <v>6</v>
      </c>
      <c r="F176">
        <v>3</v>
      </c>
      <c r="G176">
        <v>1</v>
      </c>
      <c r="H176">
        <v>1</v>
      </c>
      <c r="I176">
        <v>1</v>
      </c>
      <c r="J176">
        <v>2</v>
      </c>
    </row>
    <row r="177" spans="1:10" x14ac:dyDescent="0.35">
      <c r="A177" t="s">
        <v>31</v>
      </c>
      <c r="B177" t="s">
        <v>7</v>
      </c>
      <c r="C177">
        <v>3</v>
      </c>
      <c r="D177">
        <v>5</v>
      </c>
      <c r="E177">
        <v>3</v>
      </c>
      <c r="F177">
        <v>0</v>
      </c>
      <c r="G177">
        <v>1</v>
      </c>
      <c r="H177">
        <v>1</v>
      </c>
      <c r="I177">
        <v>0</v>
      </c>
      <c r="J177">
        <v>0</v>
      </c>
    </row>
    <row r="178" spans="1:10" x14ac:dyDescent="0.35">
      <c r="A178" t="s">
        <v>31</v>
      </c>
      <c r="B178" t="s">
        <v>6</v>
      </c>
      <c r="C178">
        <v>3</v>
      </c>
      <c r="D178">
        <v>3</v>
      </c>
      <c r="E178">
        <v>5</v>
      </c>
      <c r="F178">
        <v>5</v>
      </c>
      <c r="G178">
        <v>5</v>
      </c>
      <c r="H178">
        <v>1</v>
      </c>
      <c r="I178">
        <v>1</v>
      </c>
      <c r="J178">
        <v>2</v>
      </c>
    </row>
    <row r="179" spans="1:10" x14ac:dyDescent="0.35">
      <c r="A179" t="s">
        <v>31</v>
      </c>
      <c r="B179" t="s">
        <v>5</v>
      </c>
      <c r="C179">
        <v>18</v>
      </c>
      <c r="D179">
        <v>15</v>
      </c>
      <c r="E179">
        <v>15</v>
      </c>
      <c r="F179">
        <v>7</v>
      </c>
      <c r="G179">
        <v>4</v>
      </c>
      <c r="H179">
        <v>4</v>
      </c>
      <c r="I179">
        <v>2</v>
      </c>
      <c r="J179">
        <v>2</v>
      </c>
    </row>
    <row r="180" spans="1:10" x14ac:dyDescent="0.35">
      <c r="A180" t="s">
        <v>31</v>
      </c>
      <c r="B180" t="s">
        <v>3</v>
      </c>
      <c r="C180">
        <v>0</v>
      </c>
      <c r="D180">
        <v>1</v>
      </c>
      <c r="E180">
        <v>2</v>
      </c>
      <c r="F180">
        <v>0</v>
      </c>
      <c r="G180">
        <v>0</v>
      </c>
      <c r="H180">
        <v>0</v>
      </c>
      <c r="I180">
        <v>0</v>
      </c>
      <c r="J180">
        <v>1</v>
      </c>
    </row>
    <row r="181" spans="1:10" x14ac:dyDescent="0.35">
      <c r="A181" t="s">
        <v>31</v>
      </c>
      <c r="B181" t="s">
        <v>2</v>
      </c>
      <c r="C181">
        <v>1</v>
      </c>
      <c r="D181">
        <v>3</v>
      </c>
      <c r="E181">
        <v>3</v>
      </c>
      <c r="F181">
        <v>3</v>
      </c>
      <c r="G181">
        <v>2</v>
      </c>
      <c r="H181">
        <v>2</v>
      </c>
      <c r="I181">
        <v>3</v>
      </c>
      <c r="J181">
        <v>3</v>
      </c>
    </row>
    <row r="182" spans="1:10" x14ac:dyDescent="0.35">
      <c r="A182" t="s">
        <v>31</v>
      </c>
      <c r="B182" t="s">
        <v>0</v>
      </c>
      <c r="C182">
        <v>71</v>
      </c>
      <c r="D182">
        <v>78</v>
      </c>
      <c r="E182">
        <v>82</v>
      </c>
      <c r="F182">
        <v>61</v>
      </c>
      <c r="G182">
        <v>45</v>
      </c>
      <c r="H182">
        <v>34</v>
      </c>
      <c r="I182">
        <v>30</v>
      </c>
      <c r="J182">
        <v>31</v>
      </c>
    </row>
    <row r="183" spans="1:10" x14ac:dyDescent="0.35">
      <c r="A183" t="s">
        <v>30</v>
      </c>
      <c r="B183" t="s">
        <v>8</v>
      </c>
      <c r="C183">
        <v>0</v>
      </c>
      <c r="D183">
        <v>0</v>
      </c>
      <c r="E183">
        <v>0</v>
      </c>
      <c r="F183">
        <v>1</v>
      </c>
      <c r="G183">
        <v>1</v>
      </c>
      <c r="H183">
        <v>3</v>
      </c>
      <c r="I183">
        <v>1</v>
      </c>
      <c r="J183">
        <v>2</v>
      </c>
    </row>
    <row r="184" spans="1:10" x14ac:dyDescent="0.35">
      <c r="A184" t="s">
        <v>30</v>
      </c>
      <c r="B184" t="s">
        <v>7</v>
      </c>
      <c r="C184">
        <v>0</v>
      </c>
      <c r="D184">
        <v>0</v>
      </c>
      <c r="E184">
        <v>0</v>
      </c>
      <c r="F184">
        <v>1</v>
      </c>
      <c r="G184">
        <v>0</v>
      </c>
      <c r="H184">
        <v>0</v>
      </c>
      <c r="I184">
        <v>0</v>
      </c>
      <c r="J184">
        <v>1</v>
      </c>
    </row>
    <row r="185" spans="1:10" x14ac:dyDescent="0.35">
      <c r="A185" t="s">
        <v>30</v>
      </c>
      <c r="B185" t="s">
        <v>6</v>
      </c>
      <c r="C185">
        <v>0</v>
      </c>
      <c r="D185">
        <v>0</v>
      </c>
      <c r="E185">
        <v>0</v>
      </c>
      <c r="F185">
        <v>1</v>
      </c>
      <c r="G185">
        <v>2</v>
      </c>
      <c r="H185">
        <v>1</v>
      </c>
      <c r="I185">
        <v>1</v>
      </c>
      <c r="J185">
        <v>1</v>
      </c>
    </row>
    <row r="186" spans="1:10" x14ac:dyDescent="0.35">
      <c r="A186" t="s">
        <v>30</v>
      </c>
      <c r="B186" t="s">
        <v>5</v>
      </c>
      <c r="C186">
        <v>0</v>
      </c>
      <c r="D186">
        <v>0</v>
      </c>
      <c r="E186">
        <v>0</v>
      </c>
      <c r="F186">
        <v>3</v>
      </c>
      <c r="G186">
        <v>1</v>
      </c>
      <c r="H186">
        <v>3</v>
      </c>
      <c r="I186">
        <v>0</v>
      </c>
      <c r="J186">
        <v>2</v>
      </c>
    </row>
    <row r="187" spans="1:10" x14ac:dyDescent="0.35">
      <c r="A187" t="s">
        <v>30</v>
      </c>
      <c r="B187" t="s">
        <v>3</v>
      </c>
      <c r="C187">
        <v>0</v>
      </c>
      <c r="D187">
        <v>0</v>
      </c>
      <c r="E187">
        <v>0</v>
      </c>
      <c r="F187">
        <v>0</v>
      </c>
      <c r="G187">
        <v>0</v>
      </c>
      <c r="H187">
        <v>1</v>
      </c>
      <c r="I187">
        <v>1</v>
      </c>
      <c r="J187">
        <v>0</v>
      </c>
    </row>
    <row r="188" spans="1:10" x14ac:dyDescent="0.35">
      <c r="A188" t="s">
        <v>30</v>
      </c>
      <c r="B188" t="s">
        <v>2</v>
      </c>
      <c r="C188">
        <v>0</v>
      </c>
      <c r="D188">
        <v>0</v>
      </c>
      <c r="E188">
        <v>0</v>
      </c>
      <c r="F188">
        <v>1</v>
      </c>
      <c r="G188">
        <v>0</v>
      </c>
      <c r="H188">
        <v>2</v>
      </c>
      <c r="I188">
        <v>2</v>
      </c>
      <c r="J188">
        <v>1</v>
      </c>
    </row>
    <row r="189" spans="1:10" x14ac:dyDescent="0.35">
      <c r="A189" t="s">
        <v>30</v>
      </c>
      <c r="B189" t="s">
        <v>0</v>
      </c>
      <c r="C189">
        <v>0</v>
      </c>
      <c r="D189">
        <v>0</v>
      </c>
      <c r="E189">
        <v>0</v>
      </c>
      <c r="F189">
        <v>16</v>
      </c>
      <c r="G189">
        <v>16</v>
      </c>
      <c r="H189">
        <v>16</v>
      </c>
      <c r="I189">
        <v>17</v>
      </c>
      <c r="J189">
        <v>13</v>
      </c>
    </row>
    <row r="190" spans="1:10" x14ac:dyDescent="0.35">
      <c r="A190" t="s">
        <v>29</v>
      </c>
      <c r="B190" t="s">
        <v>9</v>
      </c>
      <c r="C190">
        <v>1</v>
      </c>
      <c r="D190">
        <v>0</v>
      </c>
      <c r="E190">
        <v>1</v>
      </c>
      <c r="F190">
        <v>1</v>
      </c>
      <c r="G190">
        <v>1</v>
      </c>
      <c r="H190">
        <v>2</v>
      </c>
      <c r="I190">
        <v>1</v>
      </c>
      <c r="J190">
        <v>1</v>
      </c>
    </row>
    <row r="191" spans="1:10" x14ac:dyDescent="0.35">
      <c r="A191" t="s">
        <v>29</v>
      </c>
      <c r="B191" t="s">
        <v>8</v>
      </c>
      <c r="C191">
        <v>90</v>
      </c>
      <c r="D191">
        <v>99</v>
      </c>
      <c r="E191">
        <v>104</v>
      </c>
      <c r="F191">
        <v>57</v>
      </c>
      <c r="G191">
        <v>65</v>
      </c>
      <c r="H191">
        <v>52</v>
      </c>
      <c r="I191">
        <v>62</v>
      </c>
      <c r="J191">
        <v>65</v>
      </c>
    </row>
    <row r="192" spans="1:10" x14ac:dyDescent="0.35">
      <c r="A192" t="s">
        <v>29</v>
      </c>
      <c r="B192" t="s">
        <v>7</v>
      </c>
      <c r="C192">
        <v>61</v>
      </c>
      <c r="D192">
        <v>64</v>
      </c>
      <c r="E192">
        <v>53</v>
      </c>
      <c r="F192">
        <v>15</v>
      </c>
      <c r="G192">
        <v>20</v>
      </c>
      <c r="H192">
        <v>17</v>
      </c>
      <c r="I192">
        <v>11</v>
      </c>
      <c r="J192">
        <v>13</v>
      </c>
    </row>
    <row r="193" spans="1:10" x14ac:dyDescent="0.35">
      <c r="A193" t="s">
        <v>29</v>
      </c>
      <c r="B193" t="s">
        <v>6</v>
      </c>
      <c r="C193">
        <v>51</v>
      </c>
      <c r="D193">
        <v>65</v>
      </c>
      <c r="E193">
        <v>70</v>
      </c>
      <c r="F193">
        <v>41</v>
      </c>
      <c r="G193">
        <v>48</v>
      </c>
      <c r="H193">
        <v>39</v>
      </c>
      <c r="I193">
        <v>42</v>
      </c>
      <c r="J193">
        <v>47</v>
      </c>
    </row>
    <row r="194" spans="1:10" x14ac:dyDescent="0.35">
      <c r="A194" t="s">
        <v>29</v>
      </c>
      <c r="B194" t="s">
        <v>5</v>
      </c>
      <c r="C194">
        <v>183</v>
      </c>
      <c r="D194">
        <v>147</v>
      </c>
      <c r="E194">
        <v>128</v>
      </c>
      <c r="F194">
        <v>52</v>
      </c>
      <c r="G194">
        <v>65</v>
      </c>
      <c r="H194">
        <v>67</v>
      </c>
      <c r="I194">
        <v>69</v>
      </c>
      <c r="J194">
        <v>77</v>
      </c>
    </row>
    <row r="195" spans="1:10" x14ac:dyDescent="0.35">
      <c r="A195" t="s">
        <v>29</v>
      </c>
      <c r="B195" t="s">
        <v>3</v>
      </c>
      <c r="C195">
        <v>12</v>
      </c>
      <c r="D195">
        <v>17</v>
      </c>
      <c r="E195">
        <v>22</v>
      </c>
      <c r="F195">
        <v>10</v>
      </c>
      <c r="G195">
        <v>18</v>
      </c>
      <c r="H195">
        <v>23</v>
      </c>
      <c r="I195">
        <v>28</v>
      </c>
      <c r="J195">
        <v>18</v>
      </c>
    </row>
    <row r="196" spans="1:10" x14ac:dyDescent="0.35">
      <c r="A196" t="s">
        <v>29</v>
      </c>
      <c r="B196" t="s">
        <v>2</v>
      </c>
      <c r="C196">
        <v>42</v>
      </c>
      <c r="D196">
        <v>44</v>
      </c>
      <c r="E196">
        <v>45</v>
      </c>
      <c r="F196">
        <v>27</v>
      </c>
      <c r="G196">
        <v>21</v>
      </c>
      <c r="H196">
        <v>15</v>
      </c>
      <c r="I196">
        <v>27</v>
      </c>
      <c r="J196">
        <v>33</v>
      </c>
    </row>
    <row r="197" spans="1:10" x14ac:dyDescent="0.35">
      <c r="A197" t="s">
        <v>29</v>
      </c>
      <c r="B197" t="s">
        <v>0</v>
      </c>
      <c r="C197">
        <v>1015</v>
      </c>
      <c r="D197">
        <v>1053</v>
      </c>
      <c r="E197">
        <v>1047</v>
      </c>
      <c r="F197">
        <v>597</v>
      </c>
      <c r="G197">
        <v>557</v>
      </c>
      <c r="H197">
        <v>498</v>
      </c>
      <c r="I197">
        <v>503</v>
      </c>
      <c r="J197">
        <v>558</v>
      </c>
    </row>
    <row r="198" spans="1:10" x14ac:dyDescent="0.35">
      <c r="A198" t="s">
        <v>28</v>
      </c>
      <c r="B198" t="s">
        <v>8</v>
      </c>
      <c r="C198">
        <v>0</v>
      </c>
      <c r="D198">
        <v>0</v>
      </c>
      <c r="E198">
        <v>1</v>
      </c>
      <c r="F198">
        <v>0</v>
      </c>
      <c r="G198">
        <v>1</v>
      </c>
      <c r="H198">
        <v>0</v>
      </c>
      <c r="I198">
        <v>0</v>
      </c>
      <c r="J198">
        <v>0</v>
      </c>
    </row>
    <row r="199" spans="1:10" x14ac:dyDescent="0.35">
      <c r="A199" t="s">
        <v>28</v>
      </c>
      <c r="B199" t="s">
        <v>6</v>
      </c>
      <c r="C199">
        <v>0</v>
      </c>
      <c r="D199">
        <v>1</v>
      </c>
      <c r="E199">
        <v>0</v>
      </c>
      <c r="F199">
        <v>0</v>
      </c>
      <c r="G199">
        <v>0</v>
      </c>
      <c r="H199">
        <v>0</v>
      </c>
      <c r="I199">
        <v>0</v>
      </c>
      <c r="J199">
        <v>0</v>
      </c>
    </row>
    <row r="200" spans="1:10" x14ac:dyDescent="0.35">
      <c r="A200" t="s">
        <v>28</v>
      </c>
      <c r="B200" t="s">
        <v>5</v>
      </c>
      <c r="C200">
        <v>0</v>
      </c>
      <c r="D200">
        <v>0</v>
      </c>
      <c r="E200">
        <v>1</v>
      </c>
      <c r="F200">
        <v>0</v>
      </c>
      <c r="G200">
        <v>0</v>
      </c>
      <c r="H200">
        <v>0</v>
      </c>
      <c r="I200">
        <v>0</v>
      </c>
      <c r="J200">
        <v>0</v>
      </c>
    </row>
    <row r="201" spans="1:10" x14ac:dyDescent="0.35">
      <c r="A201" t="s">
        <v>28</v>
      </c>
      <c r="B201" t="s">
        <v>3</v>
      </c>
      <c r="C201">
        <v>0</v>
      </c>
      <c r="D201">
        <v>0</v>
      </c>
      <c r="E201">
        <v>0</v>
      </c>
      <c r="F201">
        <v>0</v>
      </c>
      <c r="G201">
        <v>1</v>
      </c>
      <c r="H201">
        <v>0</v>
      </c>
      <c r="I201">
        <v>0</v>
      </c>
      <c r="J201">
        <v>0</v>
      </c>
    </row>
    <row r="202" spans="1:10" x14ac:dyDescent="0.35">
      <c r="A202" t="s">
        <v>28</v>
      </c>
      <c r="B202" t="s">
        <v>0</v>
      </c>
      <c r="C202">
        <v>4</v>
      </c>
      <c r="D202">
        <v>6</v>
      </c>
      <c r="E202">
        <v>3</v>
      </c>
      <c r="F202">
        <v>0</v>
      </c>
      <c r="G202">
        <v>0</v>
      </c>
      <c r="H202">
        <v>2</v>
      </c>
      <c r="I202">
        <v>2</v>
      </c>
      <c r="J202">
        <v>5</v>
      </c>
    </row>
    <row r="203" spans="1:10" x14ac:dyDescent="0.35">
      <c r="A203" t="s">
        <v>27</v>
      </c>
      <c r="B203" t="s">
        <v>9</v>
      </c>
      <c r="C203">
        <v>0</v>
      </c>
      <c r="D203">
        <v>0</v>
      </c>
      <c r="E203">
        <v>0</v>
      </c>
      <c r="F203">
        <v>0</v>
      </c>
      <c r="G203">
        <v>1</v>
      </c>
      <c r="H203">
        <v>1</v>
      </c>
      <c r="I203">
        <v>3</v>
      </c>
      <c r="J203">
        <v>3</v>
      </c>
    </row>
    <row r="204" spans="1:10" x14ac:dyDescent="0.35">
      <c r="A204" t="s">
        <v>27</v>
      </c>
      <c r="B204" t="s">
        <v>8</v>
      </c>
      <c r="C204">
        <v>0</v>
      </c>
      <c r="D204">
        <v>0</v>
      </c>
      <c r="E204">
        <v>0</v>
      </c>
      <c r="F204">
        <v>50</v>
      </c>
      <c r="G204">
        <v>45</v>
      </c>
      <c r="H204">
        <v>58</v>
      </c>
      <c r="I204">
        <v>44</v>
      </c>
      <c r="J204">
        <v>46</v>
      </c>
    </row>
    <row r="205" spans="1:10" x14ac:dyDescent="0.35">
      <c r="A205" t="s">
        <v>27</v>
      </c>
      <c r="B205" t="s">
        <v>7</v>
      </c>
      <c r="C205">
        <v>0</v>
      </c>
      <c r="D205">
        <v>0</v>
      </c>
      <c r="E205">
        <v>0</v>
      </c>
      <c r="F205">
        <v>43</v>
      </c>
      <c r="G205">
        <v>33</v>
      </c>
      <c r="H205">
        <v>32</v>
      </c>
      <c r="I205">
        <v>41</v>
      </c>
      <c r="J205">
        <v>49</v>
      </c>
    </row>
    <row r="206" spans="1:10" x14ac:dyDescent="0.35">
      <c r="A206" t="s">
        <v>27</v>
      </c>
      <c r="B206" t="s">
        <v>6</v>
      </c>
      <c r="C206">
        <v>0</v>
      </c>
      <c r="D206">
        <v>0</v>
      </c>
      <c r="E206">
        <v>0</v>
      </c>
      <c r="F206">
        <v>34</v>
      </c>
      <c r="G206">
        <v>42</v>
      </c>
      <c r="H206">
        <v>49</v>
      </c>
      <c r="I206">
        <v>52</v>
      </c>
      <c r="J206">
        <v>72</v>
      </c>
    </row>
    <row r="207" spans="1:10" x14ac:dyDescent="0.35">
      <c r="A207" t="s">
        <v>27</v>
      </c>
      <c r="B207" t="s">
        <v>5</v>
      </c>
      <c r="C207">
        <v>0</v>
      </c>
      <c r="D207">
        <v>0</v>
      </c>
      <c r="E207">
        <v>0</v>
      </c>
      <c r="F207">
        <v>52</v>
      </c>
      <c r="G207">
        <v>52</v>
      </c>
      <c r="H207">
        <v>77</v>
      </c>
      <c r="I207">
        <v>81</v>
      </c>
      <c r="J207">
        <v>51</v>
      </c>
    </row>
    <row r="208" spans="1:10" x14ac:dyDescent="0.35">
      <c r="A208" t="s">
        <v>27</v>
      </c>
      <c r="B208" t="s">
        <v>3</v>
      </c>
      <c r="C208">
        <v>0</v>
      </c>
      <c r="D208">
        <v>0</v>
      </c>
      <c r="E208">
        <v>0</v>
      </c>
      <c r="F208">
        <v>18</v>
      </c>
      <c r="G208">
        <v>20</v>
      </c>
      <c r="H208">
        <v>14</v>
      </c>
      <c r="I208">
        <v>8</v>
      </c>
      <c r="J208">
        <v>10</v>
      </c>
    </row>
    <row r="209" spans="1:10" x14ac:dyDescent="0.35">
      <c r="A209" t="s">
        <v>27</v>
      </c>
      <c r="B209" t="s">
        <v>2</v>
      </c>
      <c r="C209">
        <v>0</v>
      </c>
      <c r="D209">
        <v>0</v>
      </c>
      <c r="E209">
        <v>0</v>
      </c>
      <c r="F209">
        <v>13</v>
      </c>
      <c r="G209">
        <v>11</v>
      </c>
      <c r="H209">
        <v>24</v>
      </c>
      <c r="I209">
        <v>19</v>
      </c>
      <c r="J209">
        <v>26</v>
      </c>
    </row>
    <row r="210" spans="1:10" x14ac:dyDescent="0.35">
      <c r="A210" t="s">
        <v>27</v>
      </c>
      <c r="B210" t="s">
        <v>0</v>
      </c>
      <c r="C210">
        <v>0</v>
      </c>
      <c r="D210">
        <v>0</v>
      </c>
      <c r="E210">
        <v>0</v>
      </c>
      <c r="F210">
        <v>359</v>
      </c>
      <c r="G210">
        <v>332</v>
      </c>
      <c r="H210">
        <v>386</v>
      </c>
      <c r="I210">
        <v>417</v>
      </c>
      <c r="J210">
        <v>436</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3A306-282D-4187-B2B3-15AD4A8F9118}">
  <dimension ref="A1:J65"/>
  <sheetViews>
    <sheetView zoomScale="91" workbookViewId="0">
      <selection activeCell="J66" sqref="J66"/>
    </sheetView>
  </sheetViews>
  <sheetFormatPr defaultRowHeight="14.5" x14ac:dyDescent="0.35"/>
  <cols>
    <col min="1" max="1" width="32" bestFit="1" customWidth="1"/>
    <col min="2" max="2" width="15" bestFit="1" customWidth="1"/>
    <col min="14" max="14" width="23.54296875" customWidth="1"/>
    <col min="15" max="15" width="28.81640625" bestFit="1" customWidth="1"/>
  </cols>
  <sheetData>
    <row r="1" spans="1:10" x14ac:dyDescent="0.35">
      <c r="A1" s="6" t="s">
        <v>62</v>
      </c>
      <c r="B1" s="6" t="s">
        <v>24</v>
      </c>
      <c r="C1" s="6">
        <v>2017</v>
      </c>
      <c r="D1" s="6">
        <v>2018</v>
      </c>
      <c r="E1" s="6">
        <v>2019</v>
      </c>
      <c r="F1" s="6">
        <v>2020</v>
      </c>
      <c r="G1" s="6">
        <v>2021</v>
      </c>
      <c r="H1" s="6">
        <v>2022</v>
      </c>
      <c r="I1" s="6">
        <v>2023</v>
      </c>
      <c r="J1" s="6">
        <v>2024</v>
      </c>
    </row>
    <row r="2" spans="1:10" x14ac:dyDescent="0.35">
      <c r="A2" t="s">
        <v>58</v>
      </c>
      <c r="B2" t="s">
        <v>21</v>
      </c>
      <c r="C2">
        <v>0</v>
      </c>
      <c r="D2">
        <v>0</v>
      </c>
      <c r="E2">
        <v>0</v>
      </c>
      <c r="F2">
        <v>43</v>
      </c>
      <c r="G2">
        <v>32</v>
      </c>
      <c r="H2">
        <v>30</v>
      </c>
      <c r="I2">
        <v>34</v>
      </c>
      <c r="J2">
        <v>35</v>
      </c>
    </row>
    <row r="3" spans="1:10" x14ac:dyDescent="0.35">
      <c r="A3" t="s">
        <v>58</v>
      </c>
      <c r="B3" t="s">
        <v>20</v>
      </c>
      <c r="C3">
        <v>0</v>
      </c>
      <c r="D3">
        <v>0</v>
      </c>
      <c r="E3">
        <v>0</v>
      </c>
      <c r="F3">
        <v>82</v>
      </c>
      <c r="G3">
        <v>73</v>
      </c>
      <c r="H3">
        <v>68</v>
      </c>
      <c r="I3">
        <v>75</v>
      </c>
      <c r="J3">
        <v>79</v>
      </c>
    </row>
    <row r="4" spans="1:10" x14ac:dyDescent="0.35">
      <c r="A4" t="s">
        <v>57</v>
      </c>
      <c r="B4" t="s">
        <v>21</v>
      </c>
      <c r="C4">
        <v>105</v>
      </c>
      <c r="D4">
        <v>125</v>
      </c>
      <c r="E4">
        <v>142</v>
      </c>
      <c r="F4">
        <v>82</v>
      </c>
      <c r="G4">
        <v>83</v>
      </c>
      <c r="H4">
        <v>70</v>
      </c>
      <c r="I4">
        <v>61</v>
      </c>
      <c r="J4">
        <v>60</v>
      </c>
    </row>
    <row r="5" spans="1:10" x14ac:dyDescent="0.35">
      <c r="A5" t="s">
        <v>57</v>
      </c>
      <c r="B5" t="s">
        <v>20</v>
      </c>
      <c r="C5">
        <v>293</v>
      </c>
      <c r="D5">
        <v>266</v>
      </c>
      <c r="E5">
        <v>254</v>
      </c>
      <c r="F5">
        <v>141</v>
      </c>
      <c r="G5">
        <v>150</v>
      </c>
      <c r="H5">
        <v>140</v>
      </c>
      <c r="I5">
        <v>133</v>
      </c>
      <c r="J5">
        <v>116</v>
      </c>
    </row>
    <row r="6" spans="1:10" x14ac:dyDescent="0.35">
      <c r="A6" t="s">
        <v>56</v>
      </c>
      <c r="B6" t="s">
        <v>21</v>
      </c>
      <c r="C6">
        <v>0</v>
      </c>
      <c r="D6">
        <v>0</v>
      </c>
      <c r="E6">
        <v>0</v>
      </c>
      <c r="F6">
        <v>0</v>
      </c>
      <c r="G6">
        <v>0</v>
      </c>
      <c r="H6">
        <v>0</v>
      </c>
      <c r="I6">
        <v>0</v>
      </c>
      <c r="J6">
        <v>0</v>
      </c>
    </row>
    <row r="7" spans="1:10" x14ac:dyDescent="0.35">
      <c r="A7" t="s">
        <v>56</v>
      </c>
      <c r="B7" t="s">
        <v>20</v>
      </c>
      <c r="C7">
        <v>2</v>
      </c>
      <c r="D7">
        <v>0</v>
      </c>
      <c r="E7">
        <v>0</v>
      </c>
      <c r="F7">
        <v>0</v>
      </c>
      <c r="G7">
        <v>0</v>
      </c>
      <c r="H7">
        <v>1</v>
      </c>
      <c r="I7">
        <v>0</v>
      </c>
      <c r="J7">
        <v>0</v>
      </c>
    </row>
    <row r="8" spans="1:10" x14ac:dyDescent="0.35">
      <c r="A8" t="s">
        <v>55</v>
      </c>
      <c r="B8" t="s">
        <v>21</v>
      </c>
      <c r="C8">
        <v>120</v>
      </c>
      <c r="D8">
        <v>113</v>
      </c>
      <c r="E8">
        <v>119</v>
      </c>
      <c r="F8">
        <v>69</v>
      </c>
      <c r="G8">
        <v>74</v>
      </c>
      <c r="H8">
        <v>69</v>
      </c>
      <c r="I8">
        <v>70</v>
      </c>
      <c r="J8">
        <v>68</v>
      </c>
    </row>
    <row r="9" spans="1:10" x14ac:dyDescent="0.35">
      <c r="A9" t="s">
        <v>55</v>
      </c>
      <c r="B9" t="s">
        <v>20</v>
      </c>
      <c r="C9">
        <v>99</v>
      </c>
      <c r="D9">
        <v>110</v>
      </c>
      <c r="E9">
        <v>98</v>
      </c>
      <c r="F9">
        <v>71</v>
      </c>
      <c r="G9">
        <v>61</v>
      </c>
      <c r="H9">
        <v>54</v>
      </c>
      <c r="I9">
        <v>60</v>
      </c>
      <c r="J9">
        <v>58</v>
      </c>
    </row>
    <row r="10" spans="1:10" x14ac:dyDescent="0.35">
      <c r="A10" t="s">
        <v>54</v>
      </c>
      <c r="B10" t="s">
        <v>21</v>
      </c>
      <c r="C10">
        <v>0</v>
      </c>
      <c r="D10">
        <v>0</v>
      </c>
      <c r="E10">
        <v>0</v>
      </c>
      <c r="F10">
        <v>39</v>
      </c>
      <c r="G10">
        <v>35</v>
      </c>
      <c r="H10">
        <v>54</v>
      </c>
      <c r="I10">
        <v>36</v>
      </c>
      <c r="J10">
        <v>44</v>
      </c>
    </row>
    <row r="11" spans="1:10" x14ac:dyDescent="0.35">
      <c r="A11" t="s">
        <v>54</v>
      </c>
      <c r="B11" t="s">
        <v>20</v>
      </c>
      <c r="C11">
        <v>0</v>
      </c>
      <c r="D11">
        <v>0</v>
      </c>
      <c r="E11">
        <v>0</v>
      </c>
      <c r="F11">
        <v>30</v>
      </c>
      <c r="G11">
        <v>25</v>
      </c>
      <c r="H11">
        <v>23</v>
      </c>
      <c r="I11">
        <v>24</v>
      </c>
      <c r="J11">
        <v>27</v>
      </c>
    </row>
    <row r="12" spans="1:10" x14ac:dyDescent="0.35">
      <c r="A12" t="s">
        <v>53</v>
      </c>
      <c r="B12" t="s">
        <v>21</v>
      </c>
      <c r="C12">
        <v>196</v>
      </c>
      <c r="D12">
        <v>189</v>
      </c>
      <c r="E12">
        <v>192</v>
      </c>
      <c r="F12">
        <v>118</v>
      </c>
      <c r="G12">
        <v>109</v>
      </c>
      <c r="H12">
        <v>94</v>
      </c>
      <c r="I12">
        <v>87</v>
      </c>
      <c r="J12">
        <v>87</v>
      </c>
    </row>
    <row r="13" spans="1:10" x14ac:dyDescent="0.35">
      <c r="A13" t="s">
        <v>53</v>
      </c>
      <c r="B13" t="s">
        <v>20</v>
      </c>
      <c r="C13">
        <v>441</v>
      </c>
      <c r="D13">
        <v>371</v>
      </c>
      <c r="E13">
        <v>321</v>
      </c>
      <c r="F13">
        <v>191</v>
      </c>
      <c r="G13">
        <v>159</v>
      </c>
      <c r="H13">
        <v>142</v>
      </c>
      <c r="I13">
        <v>126</v>
      </c>
      <c r="J13">
        <v>123</v>
      </c>
    </row>
    <row r="14" spans="1:10" x14ac:dyDescent="0.35">
      <c r="A14" t="s">
        <v>52</v>
      </c>
      <c r="B14" t="s">
        <v>21</v>
      </c>
      <c r="C14">
        <v>0</v>
      </c>
      <c r="D14">
        <v>0</v>
      </c>
      <c r="E14">
        <v>0</v>
      </c>
      <c r="F14">
        <v>0</v>
      </c>
      <c r="G14">
        <v>0</v>
      </c>
      <c r="H14">
        <v>0</v>
      </c>
      <c r="I14">
        <v>0</v>
      </c>
      <c r="J14">
        <v>0</v>
      </c>
    </row>
    <row r="15" spans="1:10" x14ac:dyDescent="0.35">
      <c r="A15" t="s">
        <v>52</v>
      </c>
      <c r="B15" t="s">
        <v>20</v>
      </c>
      <c r="C15">
        <v>1</v>
      </c>
      <c r="D15">
        <v>2</v>
      </c>
      <c r="E15">
        <v>3</v>
      </c>
      <c r="F15">
        <v>2</v>
      </c>
      <c r="G15">
        <v>0</v>
      </c>
      <c r="H15">
        <v>1</v>
      </c>
      <c r="I15">
        <v>0</v>
      </c>
      <c r="J15">
        <v>1</v>
      </c>
    </row>
    <row r="16" spans="1:10" x14ac:dyDescent="0.35">
      <c r="A16" t="s">
        <v>51</v>
      </c>
      <c r="B16" t="s">
        <v>21</v>
      </c>
      <c r="C16">
        <v>0</v>
      </c>
      <c r="D16">
        <v>0</v>
      </c>
      <c r="E16">
        <v>0</v>
      </c>
      <c r="F16">
        <v>62</v>
      </c>
      <c r="G16">
        <v>54</v>
      </c>
      <c r="H16">
        <v>57</v>
      </c>
      <c r="I16">
        <v>47</v>
      </c>
      <c r="J16">
        <v>66</v>
      </c>
    </row>
    <row r="17" spans="1:10" x14ac:dyDescent="0.35">
      <c r="A17" t="s">
        <v>51</v>
      </c>
      <c r="B17" t="s">
        <v>20</v>
      </c>
      <c r="C17">
        <v>0</v>
      </c>
      <c r="D17">
        <v>0</v>
      </c>
      <c r="E17">
        <v>0</v>
      </c>
      <c r="F17">
        <v>91</v>
      </c>
      <c r="G17">
        <v>99</v>
      </c>
      <c r="H17">
        <v>91</v>
      </c>
      <c r="I17">
        <v>72</v>
      </c>
      <c r="J17">
        <v>90</v>
      </c>
    </row>
    <row r="18" spans="1:10" x14ac:dyDescent="0.35">
      <c r="A18" t="s">
        <v>50</v>
      </c>
      <c r="B18" t="s">
        <v>21</v>
      </c>
      <c r="C18">
        <v>80</v>
      </c>
      <c r="D18">
        <v>77</v>
      </c>
      <c r="E18">
        <v>82</v>
      </c>
      <c r="F18">
        <v>54</v>
      </c>
      <c r="G18">
        <v>67</v>
      </c>
      <c r="H18">
        <v>68</v>
      </c>
      <c r="I18">
        <v>76</v>
      </c>
      <c r="J18">
        <v>70</v>
      </c>
    </row>
    <row r="19" spans="1:10" x14ac:dyDescent="0.35">
      <c r="A19" t="s">
        <v>50</v>
      </c>
      <c r="B19" t="s">
        <v>20</v>
      </c>
      <c r="C19">
        <v>277</v>
      </c>
      <c r="D19">
        <v>264</v>
      </c>
      <c r="E19">
        <v>295</v>
      </c>
      <c r="F19">
        <v>188</v>
      </c>
      <c r="G19">
        <v>206</v>
      </c>
      <c r="H19">
        <v>190</v>
      </c>
      <c r="I19">
        <v>192</v>
      </c>
      <c r="J19">
        <v>204</v>
      </c>
    </row>
    <row r="20" spans="1:10" x14ac:dyDescent="0.35">
      <c r="A20" t="s">
        <v>49</v>
      </c>
      <c r="B20" t="s">
        <v>21</v>
      </c>
      <c r="C20">
        <v>0</v>
      </c>
      <c r="D20">
        <v>0</v>
      </c>
      <c r="E20">
        <v>0</v>
      </c>
      <c r="F20">
        <v>1</v>
      </c>
      <c r="G20">
        <v>1</v>
      </c>
      <c r="H20">
        <v>0</v>
      </c>
      <c r="I20">
        <v>0</v>
      </c>
      <c r="J20">
        <v>0</v>
      </c>
    </row>
    <row r="21" spans="1:10" x14ac:dyDescent="0.35">
      <c r="A21" t="s">
        <v>49</v>
      </c>
      <c r="B21" t="s">
        <v>20</v>
      </c>
      <c r="C21">
        <v>3</v>
      </c>
      <c r="D21">
        <v>1</v>
      </c>
      <c r="E21">
        <v>2</v>
      </c>
      <c r="F21">
        <v>1</v>
      </c>
      <c r="G21">
        <v>2</v>
      </c>
      <c r="H21">
        <v>2</v>
      </c>
      <c r="I21">
        <v>1</v>
      </c>
      <c r="J21">
        <v>0</v>
      </c>
    </row>
    <row r="22" spans="1:10" x14ac:dyDescent="0.35">
      <c r="A22" t="s">
        <v>48</v>
      </c>
      <c r="B22" t="s">
        <v>21</v>
      </c>
      <c r="C22">
        <v>0</v>
      </c>
      <c r="D22">
        <v>0</v>
      </c>
      <c r="E22">
        <v>0</v>
      </c>
      <c r="F22">
        <v>29</v>
      </c>
      <c r="G22">
        <v>32</v>
      </c>
      <c r="H22">
        <v>42</v>
      </c>
      <c r="I22">
        <v>44</v>
      </c>
      <c r="J22">
        <v>44</v>
      </c>
    </row>
    <row r="23" spans="1:10" x14ac:dyDescent="0.35">
      <c r="A23" t="s">
        <v>48</v>
      </c>
      <c r="B23" t="s">
        <v>20</v>
      </c>
      <c r="C23">
        <v>0</v>
      </c>
      <c r="D23">
        <v>0</v>
      </c>
      <c r="E23">
        <v>0</v>
      </c>
      <c r="F23">
        <v>95</v>
      </c>
      <c r="G23">
        <v>87</v>
      </c>
      <c r="H23">
        <v>107</v>
      </c>
      <c r="I23">
        <v>123</v>
      </c>
      <c r="J23">
        <v>115</v>
      </c>
    </row>
    <row r="24" spans="1:10" x14ac:dyDescent="0.35">
      <c r="A24" t="s">
        <v>47</v>
      </c>
      <c r="B24" t="s">
        <v>21</v>
      </c>
      <c r="C24">
        <v>0</v>
      </c>
      <c r="D24">
        <v>0</v>
      </c>
      <c r="E24">
        <v>0</v>
      </c>
      <c r="F24">
        <v>6</v>
      </c>
      <c r="G24">
        <v>8</v>
      </c>
      <c r="H24">
        <v>14</v>
      </c>
      <c r="I24">
        <v>12</v>
      </c>
      <c r="J24">
        <v>12</v>
      </c>
    </row>
    <row r="25" spans="1:10" x14ac:dyDescent="0.35">
      <c r="A25" t="s">
        <v>47</v>
      </c>
      <c r="B25" t="s">
        <v>20</v>
      </c>
      <c r="C25">
        <v>0</v>
      </c>
      <c r="D25">
        <v>0</v>
      </c>
      <c r="E25">
        <v>0</v>
      </c>
      <c r="F25">
        <v>15</v>
      </c>
      <c r="G25">
        <v>19</v>
      </c>
      <c r="H25">
        <v>28</v>
      </c>
      <c r="I25">
        <v>32</v>
      </c>
      <c r="J25">
        <v>37</v>
      </c>
    </row>
    <row r="26" spans="1:10" x14ac:dyDescent="0.35">
      <c r="A26" t="s">
        <v>46</v>
      </c>
      <c r="B26" t="s">
        <v>21</v>
      </c>
      <c r="C26">
        <v>0</v>
      </c>
      <c r="D26">
        <v>0</v>
      </c>
      <c r="E26">
        <v>5</v>
      </c>
      <c r="F26">
        <v>3</v>
      </c>
      <c r="G26">
        <v>12</v>
      </c>
      <c r="H26">
        <v>9</v>
      </c>
      <c r="I26">
        <v>11</v>
      </c>
      <c r="J26">
        <v>18</v>
      </c>
    </row>
    <row r="27" spans="1:10" x14ac:dyDescent="0.35">
      <c r="A27" t="s">
        <v>46</v>
      </c>
      <c r="B27" t="s">
        <v>20</v>
      </c>
      <c r="C27">
        <v>0</v>
      </c>
      <c r="D27">
        <v>0</v>
      </c>
      <c r="E27">
        <v>14</v>
      </c>
      <c r="F27">
        <v>10</v>
      </c>
      <c r="G27">
        <v>17</v>
      </c>
      <c r="H27">
        <v>26</v>
      </c>
      <c r="I27">
        <v>28</v>
      </c>
      <c r="J27">
        <v>44</v>
      </c>
    </row>
    <row r="28" spans="1:10" x14ac:dyDescent="0.35">
      <c r="A28" t="s">
        <v>45</v>
      </c>
      <c r="B28" t="s">
        <v>21</v>
      </c>
      <c r="C28">
        <v>0</v>
      </c>
      <c r="D28">
        <v>0</v>
      </c>
      <c r="E28">
        <v>0</v>
      </c>
      <c r="F28">
        <v>0</v>
      </c>
      <c r="G28">
        <v>0</v>
      </c>
      <c r="H28">
        <v>1</v>
      </c>
      <c r="I28">
        <v>1</v>
      </c>
      <c r="J28">
        <v>0</v>
      </c>
    </row>
    <row r="29" spans="1:10" x14ac:dyDescent="0.35">
      <c r="A29" t="s">
        <v>45</v>
      </c>
      <c r="B29" t="s">
        <v>20</v>
      </c>
      <c r="C29">
        <v>0</v>
      </c>
      <c r="D29">
        <v>0</v>
      </c>
      <c r="E29">
        <v>0</v>
      </c>
      <c r="F29">
        <v>0</v>
      </c>
      <c r="G29">
        <v>0</v>
      </c>
      <c r="H29">
        <v>0</v>
      </c>
      <c r="I29">
        <v>0</v>
      </c>
      <c r="J29">
        <v>0</v>
      </c>
    </row>
    <row r="30" spans="1:10" x14ac:dyDescent="0.35">
      <c r="A30" t="s">
        <v>44</v>
      </c>
      <c r="B30" t="s">
        <v>21</v>
      </c>
      <c r="C30">
        <v>33</v>
      </c>
      <c r="D30">
        <v>45</v>
      </c>
      <c r="E30">
        <v>38</v>
      </c>
      <c r="F30">
        <v>20</v>
      </c>
      <c r="G30">
        <v>23</v>
      </c>
      <c r="H30">
        <v>22</v>
      </c>
      <c r="I30">
        <v>22</v>
      </c>
      <c r="J30">
        <v>28</v>
      </c>
    </row>
    <row r="31" spans="1:10" x14ac:dyDescent="0.35">
      <c r="A31" t="s">
        <v>44</v>
      </c>
      <c r="B31" t="s">
        <v>20</v>
      </c>
      <c r="C31">
        <v>300</v>
      </c>
      <c r="D31">
        <v>308</v>
      </c>
      <c r="E31">
        <v>286</v>
      </c>
      <c r="F31">
        <v>159</v>
      </c>
      <c r="G31">
        <v>131</v>
      </c>
      <c r="H31">
        <v>120</v>
      </c>
      <c r="I31">
        <v>150</v>
      </c>
      <c r="J31">
        <v>161</v>
      </c>
    </row>
    <row r="32" spans="1:10" x14ac:dyDescent="0.35">
      <c r="A32" t="s">
        <v>43</v>
      </c>
      <c r="B32" t="s">
        <v>21</v>
      </c>
      <c r="C32">
        <v>0</v>
      </c>
      <c r="D32">
        <v>0</v>
      </c>
      <c r="E32">
        <v>0</v>
      </c>
      <c r="F32">
        <v>0</v>
      </c>
      <c r="G32">
        <v>1</v>
      </c>
      <c r="H32">
        <v>1</v>
      </c>
      <c r="I32">
        <v>0</v>
      </c>
      <c r="J32">
        <v>0</v>
      </c>
    </row>
    <row r="33" spans="1:10" x14ac:dyDescent="0.35">
      <c r="A33" t="s">
        <v>43</v>
      </c>
      <c r="B33" t="s">
        <v>20</v>
      </c>
      <c r="C33">
        <v>1</v>
      </c>
      <c r="D33">
        <v>2</v>
      </c>
      <c r="E33">
        <v>1</v>
      </c>
      <c r="F33">
        <v>1</v>
      </c>
      <c r="G33">
        <v>2</v>
      </c>
      <c r="H33">
        <v>2</v>
      </c>
      <c r="I33">
        <v>0</v>
      </c>
      <c r="J33">
        <v>0</v>
      </c>
    </row>
    <row r="34" spans="1:10" x14ac:dyDescent="0.35">
      <c r="A34" t="s">
        <v>42</v>
      </c>
      <c r="B34" t="s">
        <v>21</v>
      </c>
      <c r="C34">
        <v>0</v>
      </c>
      <c r="D34">
        <v>0</v>
      </c>
      <c r="E34">
        <v>0</v>
      </c>
      <c r="F34">
        <v>18</v>
      </c>
      <c r="G34">
        <v>16</v>
      </c>
      <c r="H34">
        <v>16</v>
      </c>
      <c r="I34">
        <v>26</v>
      </c>
      <c r="J34">
        <v>28</v>
      </c>
    </row>
    <row r="35" spans="1:10" x14ac:dyDescent="0.35">
      <c r="A35" t="s">
        <v>42</v>
      </c>
      <c r="B35" t="s">
        <v>20</v>
      </c>
      <c r="C35">
        <v>0</v>
      </c>
      <c r="D35">
        <v>0</v>
      </c>
      <c r="E35">
        <v>0</v>
      </c>
      <c r="F35">
        <v>121</v>
      </c>
      <c r="G35">
        <v>148</v>
      </c>
      <c r="H35">
        <v>179</v>
      </c>
      <c r="I35">
        <v>178</v>
      </c>
      <c r="J35">
        <v>170</v>
      </c>
    </row>
    <row r="36" spans="1:10" x14ac:dyDescent="0.35">
      <c r="A36" t="s">
        <v>41</v>
      </c>
      <c r="B36" t="s">
        <v>21</v>
      </c>
      <c r="C36">
        <v>193</v>
      </c>
      <c r="D36">
        <v>227</v>
      </c>
      <c r="E36">
        <v>258</v>
      </c>
      <c r="F36">
        <v>153</v>
      </c>
      <c r="G36">
        <v>139</v>
      </c>
      <c r="H36">
        <v>156</v>
      </c>
      <c r="I36">
        <v>201</v>
      </c>
      <c r="J36">
        <v>225</v>
      </c>
    </row>
    <row r="37" spans="1:10" x14ac:dyDescent="0.35">
      <c r="A37" t="s">
        <v>41</v>
      </c>
      <c r="B37" t="s">
        <v>20</v>
      </c>
      <c r="C37">
        <v>1004</v>
      </c>
      <c r="D37">
        <v>1149</v>
      </c>
      <c r="E37">
        <v>1241</v>
      </c>
      <c r="F37">
        <v>695</v>
      </c>
      <c r="G37">
        <v>716</v>
      </c>
      <c r="H37">
        <v>750</v>
      </c>
      <c r="I37">
        <v>857</v>
      </c>
      <c r="J37">
        <v>967</v>
      </c>
    </row>
    <row r="38" spans="1:10" x14ac:dyDescent="0.35">
      <c r="A38" t="s">
        <v>40</v>
      </c>
      <c r="B38" t="s">
        <v>21</v>
      </c>
      <c r="C38">
        <v>3</v>
      </c>
      <c r="D38">
        <v>3</v>
      </c>
      <c r="E38">
        <v>0</v>
      </c>
      <c r="F38">
        <v>1</v>
      </c>
      <c r="G38">
        <v>2</v>
      </c>
      <c r="H38">
        <v>2</v>
      </c>
      <c r="I38">
        <v>2</v>
      </c>
      <c r="J38">
        <v>2</v>
      </c>
    </row>
    <row r="39" spans="1:10" x14ac:dyDescent="0.35">
      <c r="A39" t="s">
        <v>40</v>
      </c>
      <c r="B39" t="s">
        <v>20</v>
      </c>
      <c r="C39">
        <v>7</v>
      </c>
      <c r="D39">
        <v>8</v>
      </c>
      <c r="E39">
        <v>8</v>
      </c>
      <c r="F39">
        <v>6</v>
      </c>
      <c r="G39">
        <v>7</v>
      </c>
      <c r="H39">
        <v>4</v>
      </c>
      <c r="I39">
        <v>3</v>
      </c>
      <c r="J39">
        <v>4</v>
      </c>
    </row>
    <row r="40" spans="1:10" x14ac:dyDescent="0.35">
      <c r="A40" t="s">
        <v>39</v>
      </c>
      <c r="B40" t="s">
        <v>21</v>
      </c>
      <c r="C40">
        <v>0</v>
      </c>
      <c r="D40">
        <v>0</v>
      </c>
      <c r="E40">
        <v>0</v>
      </c>
      <c r="F40">
        <v>97</v>
      </c>
      <c r="G40">
        <v>130</v>
      </c>
      <c r="H40">
        <v>184</v>
      </c>
      <c r="I40">
        <v>193</v>
      </c>
      <c r="J40">
        <v>137</v>
      </c>
    </row>
    <row r="41" spans="1:10" x14ac:dyDescent="0.35">
      <c r="A41" t="s">
        <v>39</v>
      </c>
      <c r="B41" t="s">
        <v>20</v>
      </c>
      <c r="C41">
        <v>0</v>
      </c>
      <c r="D41">
        <v>0</v>
      </c>
      <c r="E41">
        <v>0</v>
      </c>
      <c r="F41">
        <v>532</v>
      </c>
      <c r="G41">
        <v>639</v>
      </c>
      <c r="H41">
        <v>783</v>
      </c>
      <c r="I41">
        <v>830</v>
      </c>
      <c r="J41">
        <v>629</v>
      </c>
    </row>
    <row r="42" spans="1:10" x14ac:dyDescent="0.35">
      <c r="A42" t="s">
        <v>38</v>
      </c>
      <c r="B42" t="s">
        <v>21</v>
      </c>
      <c r="C42">
        <v>43</v>
      </c>
      <c r="D42">
        <v>61</v>
      </c>
      <c r="E42">
        <v>59</v>
      </c>
      <c r="F42">
        <v>44</v>
      </c>
      <c r="G42">
        <v>37</v>
      </c>
      <c r="H42">
        <v>31</v>
      </c>
      <c r="I42">
        <v>42</v>
      </c>
      <c r="J42">
        <v>48</v>
      </c>
    </row>
    <row r="43" spans="1:10" x14ac:dyDescent="0.35">
      <c r="A43" t="s">
        <v>38</v>
      </c>
      <c r="B43" t="s">
        <v>20</v>
      </c>
      <c r="C43">
        <v>407</v>
      </c>
      <c r="D43">
        <v>391</v>
      </c>
      <c r="E43">
        <v>417</v>
      </c>
      <c r="F43">
        <v>274</v>
      </c>
      <c r="G43">
        <v>271</v>
      </c>
      <c r="H43">
        <v>257</v>
      </c>
      <c r="I43">
        <v>230</v>
      </c>
      <c r="J43">
        <v>287</v>
      </c>
    </row>
    <row r="44" spans="1:10" x14ac:dyDescent="0.35">
      <c r="A44" t="s">
        <v>37</v>
      </c>
      <c r="B44" t="s">
        <v>21</v>
      </c>
      <c r="C44">
        <v>0</v>
      </c>
      <c r="D44">
        <v>0</v>
      </c>
      <c r="E44">
        <v>0</v>
      </c>
      <c r="F44">
        <v>0</v>
      </c>
      <c r="G44">
        <v>0</v>
      </c>
      <c r="H44">
        <v>0</v>
      </c>
      <c r="I44">
        <v>0</v>
      </c>
      <c r="J44">
        <v>1</v>
      </c>
    </row>
    <row r="45" spans="1:10" x14ac:dyDescent="0.35">
      <c r="A45" t="s">
        <v>37</v>
      </c>
      <c r="B45" t="s">
        <v>20</v>
      </c>
      <c r="C45">
        <v>3</v>
      </c>
      <c r="D45">
        <v>1</v>
      </c>
      <c r="E45">
        <v>0</v>
      </c>
      <c r="F45">
        <v>0</v>
      </c>
      <c r="G45">
        <v>0</v>
      </c>
      <c r="H45">
        <v>1</v>
      </c>
      <c r="I45">
        <v>1</v>
      </c>
      <c r="J45">
        <v>0</v>
      </c>
    </row>
    <row r="46" spans="1:10" x14ac:dyDescent="0.35">
      <c r="A46" t="s">
        <v>36</v>
      </c>
      <c r="B46" t="s">
        <v>21</v>
      </c>
      <c r="C46">
        <v>0</v>
      </c>
      <c r="D46">
        <v>0</v>
      </c>
      <c r="E46">
        <v>0</v>
      </c>
      <c r="F46">
        <v>18</v>
      </c>
      <c r="G46">
        <v>21</v>
      </c>
      <c r="H46">
        <v>27</v>
      </c>
      <c r="I46">
        <v>25</v>
      </c>
      <c r="J46">
        <v>26</v>
      </c>
    </row>
    <row r="47" spans="1:10" x14ac:dyDescent="0.35">
      <c r="A47" t="s">
        <v>36</v>
      </c>
      <c r="B47" t="s">
        <v>20</v>
      </c>
      <c r="C47">
        <v>0</v>
      </c>
      <c r="D47">
        <v>0</v>
      </c>
      <c r="E47">
        <v>0</v>
      </c>
      <c r="F47">
        <v>153</v>
      </c>
      <c r="G47">
        <v>163</v>
      </c>
      <c r="H47">
        <v>172</v>
      </c>
      <c r="I47">
        <v>189</v>
      </c>
      <c r="J47">
        <v>186</v>
      </c>
    </row>
    <row r="48" spans="1:10" x14ac:dyDescent="0.35">
      <c r="A48" t="s">
        <v>35</v>
      </c>
      <c r="B48" t="s">
        <v>21</v>
      </c>
      <c r="C48">
        <v>36</v>
      </c>
      <c r="D48">
        <v>50</v>
      </c>
      <c r="E48">
        <v>28</v>
      </c>
      <c r="F48">
        <v>49</v>
      </c>
      <c r="G48">
        <v>70</v>
      </c>
      <c r="H48">
        <v>59</v>
      </c>
      <c r="I48">
        <v>38</v>
      </c>
      <c r="J48">
        <v>36</v>
      </c>
    </row>
    <row r="49" spans="1:10" x14ac:dyDescent="0.35">
      <c r="A49" t="s">
        <v>35</v>
      </c>
      <c r="B49" t="s">
        <v>20</v>
      </c>
      <c r="C49">
        <v>154</v>
      </c>
      <c r="D49">
        <v>179</v>
      </c>
      <c r="E49">
        <v>162</v>
      </c>
      <c r="F49">
        <v>167</v>
      </c>
      <c r="G49">
        <v>186</v>
      </c>
      <c r="H49">
        <v>192</v>
      </c>
      <c r="I49">
        <v>145</v>
      </c>
      <c r="J49">
        <v>116</v>
      </c>
    </row>
    <row r="50" spans="1:10" x14ac:dyDescent="0.35">
      <c r="A50" t="s">
        <v>34</v>
      </c>
      <c r="B50" t="s">
        <v>21</v>
      </c>
      <c r="C50">
        <v>0</v>
      </c>
      <c r="D50">
        <v>0</v>
      </c>
      <c r="E50">
        <v>0</v>
      </c>
      <c r="F50">
        <v>46</v>
      </c>
      <c r="G50">
        <v>30</v>
      </c>
      <c r="H50">
        <v>38</v>
      </c>
      <c r="I50">
        <v>41</v>
      </c>
      <c r="J50">
        <v>44</v>
      </c>
    </row>
    <row r="51" spans="1:10" x14ac:dyDescent="0.35">
      <c r="A51" t="s">
        <v>34</v>
      </c>
      <c r="B51" t="s">
        <v>20</v>
      </c>
      <c r="C51">
        <v>0</v>
      </c>
      <c r="D51">
        <v>0</v>
      </c>
      <c r="E51">
        <v>0</v>
      </c>
      <c r="F51">
        <v>29</v>
      </c>
      <c r="G51">
        <v>26</v>
      </c>
      <c r="H51">
        <v>34</v>
      </c>
      <c r="I51">
        <v>36</v>
      </c>
      <c r="J51">
        <v>32</v>
      </c>
    </row>
    <row r="52" spans="1:10" x14ac:dyDescent="0.35">
      <c r="A52" t="s">
        <v>33</v>
      </c>
      <c r="B52" t="s">
        <v>21</v>
      </c>
      <c r="C52">
        <v>76</v>
      </c>
      <c r="D52">
        <v>88</v>
      </c>
      <c r="E52">
        <v>85</v>
      </c>
      <c r="F52">
        <v>60</v>
      </c>
      <c r="G52">
        <v>61</v>
      </c>
      <c r="H52">
        <v>59</v>
      </c>
      <c r="I52">
        <v>55</v>
      </c>
      <c r="J52">
        <v>52</v>
      </c>
    </row>
    <row r="53" spans="1:10" x14ac:dyDescent="0.35">
      <c r="A53" t="s">
        <v>33</v>
      </c>
      <c r="B53" t="s">
        <v>20</v>
      </c>
      <c r="C53">
        <v>86</v>
      </c>
      <c r="D53">
        <v>101</v>
      </c>
      <c r="E53">
        <v>94</v>
      </c>
      <c r="F53">
        <v>63</v>
      </c>
      <c r="G53">
        <v>58</v>
      </c>
      <c r="H53">
        <v>51</v>
      </c>
      <c r="I53">
        <v>47</v>
      </c>
      <c r="J53">
        <v>51</v>
      </c>
    </row>
    <row r="54" spans="1:10" x14ac:dyDescent="0.35">
      <c r="A54" t="s">
        <v>32</v>
      </c>
      <c r="B54" t="s">
        <v>21</v>
      </c>
      <c r="C54">
        <v>0</v>
      </c>
      <c r="D54">
        <v>1</v>
      </c>
      <c r="E54">
        <v>0</v>
      </c>
      <c r="F54">
        <v>0</v>
      </c>
      <c r="G54">
        <v>0</v>
      </c>
      <c r="H54">
        <v>0</v>
      </c>
      <c r="I54">
        <v>0</v>
      </c>
      <c r="J54">
        <v>1</v>
      </c>
    </row>
    <row r="55" spans="1:10" x14ac:dyDescent="0.35">
      <c r="A55" t="s">
        <v>32</v>
      </c>
      <c r="B55" t="s">
        <v>20</v>
      </c>
      <c r="C55">
        <v>0</v>
      </c>
      <c r="D55">
        <v>0</v>
      </c>
      <c r="E55">
        <v>1</v>
      </c>
      <c r="F55">
        <v>1</v>
      </c>
      <c r="G55">
        <v>1</v>
      </c>
      <c r="H55">
        <v>0</v>
      </c>
      <c r="I55">
        <v>0</v>
      </c>
      <c r="J55">
        <v>0</v>
      </c>
    </row>
    <row r="56" spans="1:10" x14ac:dyDescent="0.35">
      <c r="A56" t="s">
        <v>31</v>
      </c>
      <c r="B56" t="s">
        <v>21</v>
      </c>
      <c r="C56">
        <v>25</v>
      </c>
      <c r="D56">
        <v>38</v>
      </c>
      <c r="E56">
        <v>41</v>
      </c>
      <c r="F56">
        <v>28</v>
      </c>
      <c r="G56">
        <v>23</v>
      </c>
      <c r="H56">
        <v>16</v>
      </c>
      <c r="I56">
        <v>13</v>
      </c>
      <c r="J56">
        <v>15</v>
      </c>
    </row>
    <row r="57" spans="1:10" x14ac:dyDescent="0.35">
      <c r="A57" t="s">
        <v>31</v>
      </c>
      <c r="B57" t="s">
        <v>20</v>
      </c>
      <c r="C57">
        <v>75</v>
      </c>
      <c r="D57">
        <v>74</v>
      </c>
      <c r="E57">
        <v>75</v>
      </c>
      <c r="F57">
        <v>51</v>
      </c>
      <c r="G57">
        <v>35</v>
      </c>
      <c r="H57">
        <v>27</v>
      </c>
      <c r="I57">
        <v>24</v>
      </c>
      <c r="J57">
        <v>26</v>
      </c>
    </row>
    <row r="58" spans="1:10" x14ac:dyDescent="0.35">
      <c r="A58" t="s">
        <v>30</v>
      </c>
      <c r="B58" t="s">
        <v>21</v>
      </c>
      <c r="C58">
        <v>0</v>
      </c>
      <c r="D58">
        <v>0</v>
      </c>
      <c r="E58">
        <v>0</v>
      </c>
      <c r="F58">
        <v>9</v>
      </c>
      <c r="G58">
        <v>5</v>
      </c>
      <c r="H58">
        <v>7</v>
      </c>
      <c r="I58">
        <v>8</v>
      </c>
      <c r="J58">
        <v>12</v>
      </c>
    </row>
    <row r="59" spans="1:10" x14ac:dyDescent="0.35">
      <c r="A59" t="s">
        <v>30</v>
      </c>
      <c r="B59" t="s">
        <v>20</v>
      </c>
      <c r="C59">
        <v>0</v>
      </c>
      <c r="D59">
        <v>0</v>
      </c>
      <c r="E59">
        <v>0</v>
      </c>
      <c r="F59">
        <v>14</v>
      </c>
      <c r="G59">
        <v>15</v>
      </c>
      <c r="H59">
        <v>19</v>
      </c>
      <c r="I59">
        <v>14</v>
      </c>
      <c r="J59">
        <v>8</v>
      </c>
    </row>
    <row r="60" spans="1:10" x14ac:dyDescent="0.35">
      <c r="A60" t="s">
        <v>29</v>
      </c>
      <c r="B60" t="s">
        <v>21</v>
      </c>
      <c r="C60">
        <v>252</v>
      </c>
      <c r="D60">
        <v>265</v>
      </c>
      <c r="E60">
        <v>240</v>
      </c>
      <c r="F60">
        <v>148</v>
      </c>
      <c r="G60">
        <v>137</v>
      </c>
      <c r="H60">
        <v>112</v>
      </c>
      <c r="I60">
        <v>139</v>
      </c>
      <c r="J60">
        <v>153</v>
      </c>
    </row>
    <row r="61" spans="1:10" x14ac:dyDescent="0.35">
      <c r="A61" t="s">
        <v>29</v>
      </c>
      <c r="B61" t="s">
        <v>20</v>
      </c>
      <c r="C61">
        <v>1203</v>
      </c>
      <c r="D61">
        <v>1224</v>
      </c>
      <c r="E61">
        <v>1230</v>
      </c>
      <c r="F61">
        <v>652</v>
      </c>
      <c r="G61">
        <v>658</v>
      </c>
      <c r="H61">
        <v>601</v>
      </c>
      <c r="I61">
        <v>604</v>
      </c>
      <c r="J61">
        <v>659</v>
      </c>
    </row>
    <row r="62" spans="1:10" x14ac:dyDescent="0.35">
      <c r="A62" t="s">
        <v>28</v>
      </c>
      <c r="B62" t="s">
        <v>21</v>
      </c>
      <c r="C62">
        <v>1</v>
      </c>
      <c r="D62">
        <v>3</v>
      </c>
      <c r="E62">
        <v>1</v>
      </c>
      <c r="F62">
        <v>0</v>
      </c>
      <c r="G62">
        <v>0</v>
      </c>
      <c r="H62">
        <v>0</v>
      </c>
      <c r="I62">
        <v>0</v>
      </c>
      <c r="J62">
        <v>0</v>
      </c>
    </row>
    <row r="63" spans="1:10" x14ac:dyDescent="0.35">
      <c r="A63" t="s">
        <v>28</v>
      </c>
      <c r="B63" t="s">
        <v>20</v>
      </c>
      <c r="C63">
        <v>3</v>
      </c>
      <c r="D63">
        <v>4</v>
      </c>
      <c r="E63">
        <v>4</v>
      </c>
      <c r="F63">
        <v>0</v>
      </c>
      <c r="G63">
        <v>2</v>
      </c>
      <c r="H63">
        <v>2</v>
      </c>
      <c r="I63">
        <v>2</v>
      </c>
      <c r="J63">
        <v>5</v>
      </c>
    </row>
    <row r="64" spans="1:10" x14ac:dyDescent="0.35">
      <c r="A64" t="s">
        <v>27</v>
      </c>
      <c r="B64" t="s">
        <v>21</v>
      </c>
      <c r="C64">
        <v>0</v>
      </c>
      <c r="D64">
        <v>0</v>
      </c>
      <c r="E64">
        <v>0</v>
      </c>
      <c r="F64">
        <v>83</v>
      </c>
      <c r="G64">
        <v>75</v>
      </c>
      <c r="H64">
        <v>118</v>
      </c>
      <c r="I64">
        <v>98</v>
      </c>
      <c r="J64">
        <v>108</v>
      </c>
    </row>
    <row r="65" spans="1:10" x14ac:dyDescent="0.35">
      <c r="A65" t="s">
        <v>27</v>
      </c>
      <c r="B65" t="s">
        <v>20</v>
      </c>
      <c r="C65">
        <v>0</v>
      </c>
      <c r="D65">
        <v>0</v>
      </c>
      <c r="E65">
        <v>0</v>
      </c>
      <c r="F65">
        <v>486</v>
      </c>
      <c r="G65">
        <v>461</v>
      </c>
      <c r="H65">
        <v>523</v>
      </c>
      <c r="I65">
        <v>567</v>
      </c>
      <c r="J65">
        <v>585</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E963-1F5F-4071-ACCB-490403D07E30}">
  <dimension ref="C2:F23"/>
  <sheetViews>
    <sheetView topLeftCell="B1" workbookViewId="0">
      <selection activeCell="L16" sqref="L16"/>
    </sheetView>
  </sheetViews>
  <sheetFormatPr defaultRowHeight="14.5" x14ac:dyDescent="0.35"/>
  <cols>
    <col min="4" max="4" width="41.1796875" bestFit="1" customWidth="1"/>
    <col min="5" max="5" width="43.54296875" bestFit="1" customWidth="1"/>
    <col min="6" max="6" width="30.453125" bestFit="1" customWidth="1"/>
  </cols>
  <sheetData>
    <row r="2" spans="3:6" ht="15" thickBot="1" x14ac:dyDescent="0.4"/>
    <row r="3" spans="3:6" ht="15" thickBot="1" x14ac:dyDescent="0.4">
      <c r="C3" s="34" t="s">
        <v>89</v>
      </c>
      <c r="D3" s="35"/>
      <c r="E3" s="36"/>
      <c r="F3" s="37"/>
    </row>
    <row r="4" spans="3:6" ht="15" thickBot="1" x14ac:dyDescent="0.4">
      <c r="C4" s="17" t="s">
        <v>60</v>
      </c>
      <c r="D4" s="20" t="s">
        <v>83</v>
      </c>
      <c r="E4" s="18" t="s">
        <v>61</v>
      </c>
      <c r="F4" s="19" t="s">
        <v>65</v>
      </c>
    </row>
    <row r="5" spans="3:6" x14ac:dyDescent="0.35">
      <c r="C5" s="14">
        <v>2017</v>
      </c>
      <c r="D5" s="21">
        <v>1207</v>
      </c>
      <c r="E5" s="15">
        <v>196</v>
      </c>
      <c r="F5" s="16">
        <v>99</v>
      </c>
    </row>
    <row r="6" spans="3:6" x14ac:dyDescent="0.35">
      <c r="C6" s="12">
        <v>2018</v>
      </c>
      <c r="D6" s="22">
        <v>1387</v>
      </c>
      <c r="E6" s="10">
        <v>230</v>
      </c>
      <c r="F6" s="8">
        <v>120</v>
      </c>
    </row>
    <row r="7" spans="3:6" x14ac:dyDescent="0.35">
      <c r="C7" s="12">
        <v>2019</v>
      </c>
      <c r="D7" s="22">
        <v>1526</v>
      </c>
      <c r="E7" s="10">
        <v>263</v>
      </c>
      <c r="F7" s="8">
        <v>130</v>
      </c>
    </row>
    <row r="8" spans="3:6" x14ac:dyDescent="0.35">
      <c r="C8" s="12">
        <v>2020</v>
      </c>
      <c r="D8" s="22">
        <f>1484+36</f>
        <v>1520</v>
      </c>
      <c r="E8" s="10">
        <v>260</v>
      </c>
      <c r="F8" s="8">
        <v>127</v>
      </c>
    </row>
    <row r="9" spans="3:6" x14ac:dyDescent="0.35">
      <c r="C9" s="12">
        <v>2021</v>
      </c>
      <c r="D9" s="22">
        <f>1633+56</f>
        <v>1689</v>
      </c>
      <c r="E9" s="10">
        <f>271+20</f>
        <v>291</v>
      </c>
      <c r="F9" s="8">
        <v>157</v>
      </c>
    </row>
    <row r="10" spans="3:6" ht="15" thickBot="1" x14ac:dyDescent="0.4">
      <c r="C10" s="13">
        <v>2022</v>
      </c>
      <c r="D10" s="23">
        <f>1879+78</f>
        <v>1957</v>
      </c>
      <c r="E10" s="11">
        <f>342+24</f>
        <v>366</v>
      </c>
      <c r="F10" s="9">
        <v>168</v>
      </c>
    </row>
    <row r="11" spans="3:6" ht="15" thickBot="1" x14ac:dyDescent="0.4">
      <c r="C11" s="13">
        <v>2023</v>
      </c>
      <c r="D11" s="23">
        <f>2171+84</f>
        <v>2255</v>
      </c>
      <c r="E11" s="11">
        <v>444</v>
      </c>
      <c r="F11" s="9">
        <f>2+131+89+1+2</f>
        <v>225</v>
      </c>
    </row>
    <row r="12" spans="3:6" ht="15" thickBot="1" x14ac:dyDescent="0.4">
      <c r="C12" s="13">
        <v>2024</v>
      </c>
      <c r="D12" s="23">
        <f>62+1193+6+49+766+111</f>
        <v>2187</v>
      </c>
      <c r="E12" s="11">
        <f>227+137+18+12+30</f>
        <v>424</v>
      </c>
      <c r="F12" s="9">
        <f>2+41+3+81+3+45+1+1+57+7</f>
        <v>241</v>
      </c>
    </row>
    <row r="14" spans="3:6" ht="15" thickBot="1" x14ac:dyDescent="0.4"/>
    <row r="15" spans="3:6" ht="15" thickBot="1" x14ac:dyDescent="0.4">
      <c r="C15" s="17" t="s">
        <v>60</v>
      </c>
      <c r="D15" s="18" t="s">
        <v>64</v>
      </c>
      <c r="E15" s="19" t="s">
        <v>66</v>
      </c>
    </row>
    <row r="16" spans="3:6" x14ac:dyDescent="0.35">
      <c r="C16" s="14">
        <v>2017</v>
      </c>
      <c r="D16" s="24">
        <f t="shared" ref="D16" si="0">E5/D5</f>
        <v>0.1623860811930406</v>
      </c>
      <c r="E16" s="25">
        <f t="shared" ref="E16" si="1">F5/D5</f>
        <v>8.2021541010770499E-2</v>
      </c>
    </row>
    <row r="17" spans="3:5" x14ac:dyDescent="0.35">
      <c r="C17" s="12">
        <v>2018</v>
      </c>
      <c r="D17" s="24">
        <f t="shared" ref="D17:D23" si="2">E6/D6</f>
        <v>0.1658255227108868</v>
      </c>
      <c r="E17" s="25">
        <f t="shared" ref="E17:E23" si="3">F6/D6</f>
        <v>8.6517664023071372E-2</v>
      </c>
    </row>
    <row r="18" spans="3:5" x14ac:dyDescent="0.35">
      <c r="C18" s="12">
        <v>2019</v>
      </c>
      <c r="D18" s="24">
        <f t="shared" si="2"/>
        <v>0.17234600262123198</v>
      </c>
      <c r="E18" s="25">
        <f t="shared" si="3"/>
        <v>8.5190039318479682E-2</v>
      </c>
    </row>
    <row r="19" spans="3:5" x14ac:dyDescent="0.35">
      <c r="C19" s="12">
        <v>2020</v>
      </c>
      <c r="D19" s="24">
        <f t="shared" si="2"/>
        <v>0.17105263157894737</v>
      </c>
      <c r="E19" s="25">
        <f t="shared" si="3"/>
        <v>8.3552631578947364E-2</v>
      </c>
    </row>
    <row r="20" spans="3:5" x14ac:dyDescent="0.35">
      <c r="C20" s="12">
        <v>2021</v>
      </c>
      <c r="D20" s="24">
        <f t="shared" si="2"/>
        <v>0.17229129662522202</v>
      </c>
      <c r="E20" s="25">
        <f t="shared" si="3"/>
        <v>9.2954410894020137E-2</v>
      </c>
    </row>
    <row r="21" spans="3:5" ht="15" thickBot="1" x14ac:dyDescent="0.4">
      <c r="C21" s="13">
        <v>2022</v>
      </c>
      <c r="D21" s="24">
        <f t="shared" si="2"/>
        <v>0.18702095043433828</v>
      </c>
      <c r="E21" s="25">
        <f t="shared" si="3"/>
        <v>8.5845682166581505E-2</v>
      </c>
    </row>
    <row r="22" spans="3:5" ht="15" thickBot="1" x14ac:dyDescent="0.4">
      <c r="C22" s="13">
        <v>2023</v>
      </c>
      <c r="D22" s="24">
        <f t="shared" si="2"/>
        <v>0.19689578713968958</v>
      </c>
      <c r="E22" s="25">
        <f t="shared" si="3"/>
        <v>9.9778270509977826E-2</v>
      </c>
    </row>
    <row r="23" spans="3:5" ht="15" thickBot="1" x14ac:dyDescent="0.4">
      <c r="C23" s="13">
        <v>2024</v>
      </c>
      <c r="D23" s="24">
        <f t="shared" si="2"/>
        <v>0.19387288523090992</v>
      </c>
      <c r="E23" s="25">
        <f t="shared" si="3"/>
        <v>0.11019661636945588</v>
      </c>
    </row>
  </sheetData>
  <mergeCells count="1">
    <mergeCell ref="C3:F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CFD0D-7875-44B4-8C58-7FC529E20D57}">
  <dimension ref="A1"/>
  <sheetViews>
    <sheetView zoomScale="48" zoomScaleNormal="48" workbookViewId="0">
      <selection activeCell="C73" sqref="C73"/>
    </sheetView>
  </sheetViews>
  <sheetFormatPr defaultRowHeight="14.5"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87CA-585B-4548-BB8D-F84032A9E19F}">
  <dimension ref="C1:F22"/>
  <sheetViews>
    <sheetView topLeftCell="B1" workbookViewId="0">
      <selection activeCell="D6" sqref="D6:F11"/>
    </sheetView>
  </sheetViews>
  <sheetFormatPr defaultRowHeight="14.5" x14ac:dyDescent="0.35"/>
  <cols>
    <col min="4" max="4" width="50.1796875" bestFit="1" customWidth="1"/>
    <col min="5" max="5" width="43.54296875" bestFit="1" customWidth="1"/>
    <col min="6" max="6" width="30.453125" bestFit="1" customWidth="1"/>
  </cols>
  <sheetData>
    <row r="1" spans="3:6" ht="15" thickBot="1" x14ac:dyDescent="0.4"/>
    <row r="2" spans="3:6" ht="15" thickBot="1" x14ac:dyDescent="0.4">
      <c r="C2" s="34" t="s">
        <v>75</v>
      </c>
      <c r="D2" s="35"/>
      <c r="E2" s="36"/>
      <c r="F2" s="37"/>
    </row>
    <row r="3" spans="3:6" ht="15" thickBot="1" x14ac:dyDescent="0.4">
      <c r="C3" s="17" t="s">
        <v>60</v>
      </c>
      <c r="D3" s="20" t="s">
        <v>76</v>
      </c>
      <c r="E3" s="18" t="s">
        <v>63</v>
      </c>
      <c r="F3" s="19" t="s">
        <v>65</v>
      </c>
    </row>
    <row r="4" spans="3:6" x14ac:dyDescent="0.35">
      <c r="C4" s="14">
        <v>2017</v>
      </c>
      <c r="D4" s="21">
        <v>0</v>
      </c>
      <c r="E4" s="15">
        <v>0</v>
      </c>
      <c r="F4" s="16">
        <v>0</v>
      </c>
    </row>
    <row r="5" spans="3:6" x14ac:dyDescent="0.35">
      <c r="C5" s="12">
        <v>2018</v>
      </c>
      <c r="D5" s="22">
        <v>0</v>
      </c>
      <c r="E5" s="10">
        <v>0</v>
      </c>
      <c r="F5" s="8">
        <v>0</v>
      </c>
    </row>
    <row r="6" spans="3:6" x14ac:dyDescent="0.35">
      <c r="C6" s="12">
        <v>2019</v>
      </c>
      <c r="D6" s="22">
        <v>19</v>
      </c>
      <c r="E6" s="10">
        <v>5</v>
      </c>
      <c r="F6" s="8">
        <v>0</v>
      </c>
    </row>
    <row r="7" spans="3:6" x14ac:dyDescent="0.35">
      <c r="C7" s="12">
        <v>2020</v>
      </c>
      <c r="D7" s="22">
        <v>34</v>
      </c>
      <c r="E7" s="10">
        <v>9</v>
      </c>
      <c r="F7" s="8">
        <v>1</v>
      </c>
    </row>
    <row r="8" spans="3:6" x14ac:dyDescent="0.35">
      <c r="C8" s="12">
        <v>2021</v>
      </c>
      <c r="D8" s="22">
        <v>56</v>
      </c>
      <c r="E8" s="10">
        <v>20</v>
      </c>
      <c r="F8" s="8">
        <v>3</v>
      </c>
    </row>
    <row r="9" spans="3:6" ht="15" thickBot="1" x14ac:dyDescent="0.4">
      <c r="C9" s="13">
        <v>2022</v>
      </c>
      <c r="D9" s="29">
        <v>78</v>
      </c>
      <c r="E9" s="30">
        <v>24</v>
      </c>
      <c r="F9" s="31">
        <v>3</v>
      </c>
    </row>
    <row r="10" spans="3:6" ht="15" thickBot="1" x14ac:dyDescent="0.4">
      <c r="C10" s="28">
        <v>2023</v>
      </c>
      <c r="D10" s="23">
        <v>84</v>
      </c>
      <c r="E10" s="11">
        <v>24</v>
      </c>
      <c r="F10" s="9">
        <v>2</v>
      </c>
    </row>
    <row r="11" spans="3:6" ht="15" thickBot="1" x14ac:dyDescent="0.4">
      <c r="C11" s="13">
        <v>2024</v>
      </c>
      <c r="D11" s="23">
        <v>111</v>
      </c>
      <c r="E11" s="11">
        <v>30</v>
      </c>
      <c r="F11" s="9">
        <v>7</v>
      </c>
    </row>
    <row r="13" spans="3:6" ht="15" thickBot="1" x14ac:dyDescent="0.4"/>
    <row r="14" spans="3:6" ht="15" thickBot="1" x14ac:dyDescent="0.4">
      <c r="C14" s="17" t="s">
        <v>60</v>
      </c>
      <c r="D14" s="18" t="s">
        <v>64</v>
      </c>
      <c r="E14" s="19" t="s">
        <v>66</v>
      </c>
    </row>
    <row r="15" spans="3:6" x14ac:dyDescent="0.35">
      <c r="C15" s="14">
        <v>2017</v>
      </c>
      <c r="D15" s="24">
        <v>0</v>
      </c>
      <c r="E15" s="25">
        <v>0</v>
      </c>
    </row>
    <row r="16" spans="3:6" x14ac:dyDescent="0.35">
      <c r="C16" s="12">
        <v>2018</v>
      </c>
      <c r="D16" s="24">
        <v>0</v>
      </c>
      <c r="E16" s="25">
        <v>0</v>
      </c>
    </row>
    <row r="17" spans="3:5" x14ac:dyDescent="0.35">
      <c r="C17" s="12">
        <v>2019</v>
      </c>
      <c r="D17" s="24">
        <f>E6/D6</f>
        <v>0.26315789473684209</v>
      </c>
      <c r="E17" s="25">
        <f t="shared" ref="E17:E18" si="0">F6/D6</f>
        <v>0</v>
      </c>
    </row>
    <row r="18" spans="3:5" x14ac:dyDescent="0.35">
      <c r="C18" s="12">
        <v>2020</v>
      </c>
      <c r="D18" s="24">
        <f t="shared" ref="D18" si="1">E7/D7</f>
        <v>0.26470588235294118</v>
      </c>
      <c r="E18" s="25">
        <f t="shared" si="0"/>
        <v>2.9411764705882353E-2</v>
      </c>
    </row>
    <row r="19" spans="3:5" x14ac:dyDescent="0.35">
      <c r="C19" s="12">
        <v>2021</v>
      </c>
      <c r="D19" s="24">
        <f t="shared" ref="D19:D22" si="2">E8/D8</f>
        <v>0.35714285714285715</v>
      </c>
      <c r="E19" s="25">
        <f t="shared" ref="E19:E22" si="3">F8/D8</f>
        <v>5.3571428571428568E-2</v>
      </c>
    </row>
    <row r="20" spans="3:5" ht="15" thickBot="1" x14ac:dyDescent="0.4">
      <c r="C20" s="13">
        <v>2022</v>
      </c>
      <c r="D20" s="24">
        <f t="shared" si="2"/>
        <v>0.30769230769230771</v>
      </c>
      <c r="E20" s="25">
        <f t="shared" si="3"/>
        <v>3.8461538461538464E-2</v>
      </c>
    </row>
    <row r="21" spans="3:5" x14ac:dyDescent="0.35">
      <c r="C21" s="28">
        <v>2023</v>
      </c>
      <c r="D21" s="24">
        <f t="shared" si="2"/>
        <v>0.2857142857142857</v>
      </c>
      <c r="E21" s="25">
        <f t="shared" si="3"/>
        <v>2.3809523809523808E-2</v>
      </c>
    </row>
    <row r="22" spans="3:5" ht="15" thickBot="1" x14ac:dyDescent="0.4">
      <c r="C22" s="13">
        <v>2024</v>
      </c>
      <c r="D22" s="24">
        <f t="shared" si="2"/>
        <v>0.27027027027027029</v>
      </c>
      <c r="E22" s="25">
        <f t="shared" si="3"/>
        <v>6.3063063063063057E-2</v>
      </c>
    </row>
  </sheetData>
  <mergeCells count="1">
    <mergeCell ref="C2:F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9B0C-1D10-498A-B233-E30C57D8D53A}">
  <dimension ref="A1"/>
  <sheetViews>
    <sheetView topLeftCell="A41" zoomScale="46" zoomScaleNormal="35" workbookViewId="0">
      <selection activeCell="Z60" sqref="Z60"/>
    </sheetView>
  </sheetViews>
  <sheetFormatPr defaultRowHeight="14.5" x14ac:dyDescent="0.3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EFC33-9831-4C9E-B4D0-5D2AEACDDB27}">
  <dimension ref="C1:F22"/>
  <sheetViews>
    <sheetView workbookViewId="0">
      <selection activeCell="D23" sqref="D23"/>
    </sheetView>
  </sheetViews>
  <sheetFormatPr defaultColWidth="9.1796875" defaultRowHeight="14.5" x14ac:dyDescent="0.35"/>
  <cols>
    <col min="1" max="3" width="9.1796875" style="7"/>
    <col min="4" max="4" width="34.26953125" style="7" bestFit="1" customWidth="1"/>
    <col min="5" max="5" width="43.54296875" style="7" bestFit="1" customWidth="1"/>
    <col min="6" max="6" width="30.453125" style="7" bestFit="1" customWidth="1"/>
    <col min="7" max="16384" width="9.1796875" style="7"/>
  </cols>
  <sheetData>
    <row r="1" spans="3:6" ht="15" thickBot="1" x14ac:dyDescent="0.4"/>
    <row r="2" spans="3:6" ht="15" thickBot="1" x14ac:dyDescent="0.4">
      <c r="C2" s="34" t="s">
        <v>82</v>
      </c>
      <c r="D2" s="35"/>
      <c r="E2" s="36"/>
      <c r="F2" s="37"/>
    </row>
    <row r="3" spans="3:6" ht="15" thickBot="1" x14ac:dyDescent="0.4">
      <c r="C3" s="17" t="s">
        <v>60</v>
      </c>
      <c r="D3" s="20" t="s">
        <v>81</v>
      </c>
      <c r="E3" s="18" t="s">
        <v>61</v>
      </c>
      <c r="F3" s="19" t="s">
        <v>65</v>
      </c>
    </row>
    <row r="4" spans="3:6" x14ac:dyDescent="0.35">
      <c r="C4" s="14">
        <v>2017</v>
      </c>
      <c r="D4" s="21">
        <v>1459</v>
      </c>
      <c r="E4" s="15">
        <v>253</v>
      </c>
      <c r="F4" s="16">
        <v>113</v>
      </c>
    </row>
    <row r="5" spans="3:6" x14ac:dyDescent="0.35">
      <c r="C5" s="12">
        <v>2018</v>
      </c>
      <c r="D5" s="22">
        <v>1496</v>
      </c>
      <c r="E5" s="10">
        <v>268</v>
      </c>
      <c r="F5" s="8">
        <v>130</v>
      </c>
    </row>
    <row r="6" spans="3:6" x14ac:dyDescent="0.35">
      <c r="C6" s="12">
        <v>2019</v>
      </c>
      <c r="D6" s="22">
        <v>1475</v>
      </c>
      <c r="E6" s="10">
        <v>241</v>
      </c>
      <c r="F6" s="8">
        <v>124</v>
      </c>
    </row>
    <row r="7" spans="3:6" x14ac:dyDescent="0.35">
      <c r="C7" s="12">
        <v>2020</v>
      </c>
      <c r="D7" s="22">
        <v>1369</v>
      </c>
      <c r="E7" s="10">
        <v>231</v>
      </c>
      <c r="F7" s="8">
        <v>134</v>
      </c>
    </row>
    <row r="8" spans="3:6" x14ac:dyDescent="0.35">
      <c r="C8" s="12">
        <v>2021</v>
      </c>
      <c r="D8" s="22">
        <v>1333</v>
      </c>
      <c r="E8" s="10">
        <v>212</v>
      </c>
      <c r="F8" s="8">
        <v>145</v>
      </c>
    </row>
    <row r="9" spans="3:6" ht="15" thickBot="1" x14ac:dyDescent="0.4">
      <c r="C9" s="13">
        <v>2022</v>
      </c>
      <c r="D9" s="23">
        <v>1356</v>
      </c>
      <c r="E9" s="11">
        <v>230</v>
      </c>
      <c r="F9" s="9">
        <v>140</v>
      </c>
    </row>
    <row r="10" spans="3:6" ht="15" thickBot="1" x14ac:dyDescent="0.4">
      <c r="C10" s="13">
        <v>2023</v>
      </c>
      <c r="D10" s="23">
        <v>1410</v>
      </c>
      <c r="E10" s="11">
        <v>237</v>
      </c>
      <c r="F10" s="9">
        <f>4+52+94</f>
        <v>150</v>
      </c>
    </row>
    <row r="11" spans="3:6" ht="15" thickBot="1" x14ac:dyDescent="0.4">
      <c r="C11" s="13">
        <v>2024</v>
      </c>
      <c r="D11" s="23">
        <v>1510</v>
      </c>
      <c r="E11" s="11">
        <v>261</v>
      </c>
      <c r="F11" s="9">
        <v>185</v>
      </c>
    </row>
    <row r="13" spans="3:6" ht="15" thickBot="1" x14ac:dyDescent="0.4"/>
    <row r="14" spans="3:6" ht="15" thickBot="1" x14ac:dyDescent="0.4">
      <c r="C14" s="17" t="s">
        <v>60</v>
      </c>
      <c r="D14" s="18" t="s">
        <v>64</v>
      </c>
      <c r="E14" s="19" t="s">
        <v>66</v>
      </c>
    </row>
    <row r="15" spans="3:6" x14ac:dyDescent="0.35">
      <c r="C15" s="14">
        <v>2017</v>
      </c>
      <c r="D15" s="24">
        <f t="shared" ref="D15:D19" si="0">E4/D4</f>
        <v>0.17340644276901987</v>
      </c>
      <c r="E15" s="25">
        <f t="shared" ref="E15:E19" si="1">F4/D4</f>
        <v>7.7450308430431797E-2</v>
      </c>
    </row>
    <row r="16" spans="3:6" x14ac:dyDescent="0.35">
      <c r="C16" s="12">
        <v>2018</v>
      </c>
      <c r="D16" s="24">
        <f t="shared" si="0"/>
        <v>0.17914438502673796</v>
      </c>
      <c r="E16" s="25">
        <f t="shared" si="1"/>
        <v>8.6898395721925134E-2</v>
      </c>
    </row>
    <row r="17" spans="3:5" x14ac:dyDescent="0.35">
      <c r="C17" s="12">
        <v>2019</v>
      </c>
      <c r="D17" s="24">
        <f t="shared" si="0"/>
        <v>0.16338983050847458</v>
      </c>
      <c r="E17" s="25">
        <f t="shared" si="1"/>
        <v>8.4067796610169498E-2</v>
      </c>
    </row>
    <row r="18" spans="3:5" x14ac:dyDescent="0.35">
      <c r="C18" s="12">
        <v>2020</v>
      </c>
      <c r="D18" s="24">
        <f t="shared" si="0"/>
        <v>0.16873630387143901</v>
      </c>
      <c r="E18" s="25">
        <f t="shared" si="1"/>
        <v>9.7881665449233018E-2</v>
      </c>
    </row>
    <row r="19" spans="3:5" x14ac:dyDescent="0.35">
      <c r="C19" s="12">
        <v>2021</v>
      </c>
      <c r="D19" s="24">
        <f t="shared" si="0"/>
        <v>0.15903975993998501</v>
      </c>
      <c r="E19" s="25">
        <f t="shared" si="1"/>
        <v>0.10877719429857464</v>
      </c>
    </row>
    <row r="20" spans="3:5" ht="15" thickBot="1" x14ac:dyDescent="0.4">
      <c r="C20" s="13">
        <v>2022</v>
      </c>
      <c r="D20" s="24">
        <f>E9/D9</f>
        <v>0.1696165191740413</v>
      </c>
      <c r="E20" s="25">
        <f>F9/D9</f>
        <v>0.10324483775811209</v>
      </c>
    </row>
    <row r="21" spans="3:5" ht="15" thickBot="1" x14ac:dyDescent="0.4">
      <c r="C21" s="13">
        <v>2023</v>
      </c>
      <c r="D21" s="24">
        <f>E10/D10</f>
        <v>0.16808510638297872</v>
      </c>
      <c r="E21" s="25">
        <f>F10/D10</f>
        <v>0.10638297872340426</v>
      </c>
    </row>
    <row r="22" spans="3:5" ht="15" thickBot="1" x14ac:dyDescent="0.4">
      <c r="C22" s="13">
        <v>2024</v>
      </c>
      <c r="D22" s="24">
        <f>E11/D11</f>
        <v>0.17284768211920529</v>
      </c>
      <c r="E22" s="25">
        <f>F11/D11</f>
        <v>0.12251655629139073</v>
      </c>
    </row>
  </sheetData>
  <mergeCells count="1">
    <mergeCell ref="C2:F2"/>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17D01-8443-4DAC-83F9-3090E4F60609}">
  <dimension ref="A1"/>
  <sheetViews>
    <sheetView topLeftCell="A43" zoomScale="50" zoomScaleNormal="50" workbookViewId="0">
      <selection activeCell="Y45" sqref="Y45"/>
    </sheetView>
  </sheetViews>
  <sheetFormatPr defaultRowHeight="14.5" x14ac:dyDescent="0.3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E4A63-79B8-47E2-9610-33652C95B1F6}">
  <dimension ref="C1:F22"/>
  <sheetViews>
    <sheetView workbookViewId="0">
      <selection activeCell="F12" sqref="F12"/>
    </sheetView>
  </sheetViews>
  <sheetFormatPr defaultColWidth="9.1796875" defaultRowHeight="14.5" x14ac:dyDescent="0.35"/>
  <cols>
    <col min="1" max="3" width="9.1796875" style="7"/>
    <col min="4" max="4" width="34.26953125" style="7" bestFit="1" customWidth="1"/>
    <col min="5" max="5" width="43.54296875" style="7" bestFit="1" customWidth="1"/>
    <col min="6" max="6" width="30.453125" style="7" bestFit="1" customWidth="1"/>
    <col min="7" max="16384" width="9.1796875" style="7"/>
  </cols>
  <sheetData>
    <row r="1" spans="3:6" ht="15" thickBot="1" x14ac:dyDescent="0.4"/>
    <row r="2" spans="3:6" ht="15" thickBot="1" x14ac:dyDescent="0.4">
      <c r="C2" s="34" t="s">
        <v>80</v>
      </c>
      <c r="D2" s="35"/>
      <c r="E2" s="36"/>
      <c r="F2" s="37"/>
    </row>
    <row r="3" spans="3:6" ht="15" thickBot="1" x14ac:dyDescent="0.4">
      <c r="C3" s="17" t="s">
        <v>60</v>
      </c>
      <c r="D3" s="20" t="s">
        <v>79</v>
      </c>
      <c r="E3" s="18" t="s">
        <v>63</v>
      </c>
      <c r="F3" s="19" t="s">
        <v>65</v>
      </c>
    </row>
    <row r="4" spans="3:6" x14ac:dyDescent="0.35">
      <c r="C4" s="14">
        <v>2017</v>
      </c>
      <c r="D4" s="21">
        <v>219</v>
      </c>
      <c r="E4" s="15">
        <v>120</v>
      </c>
      <c r="F4" s="16">
        <v>15</v>
      </c>
    </row>
    <row r="5" spans="3:6" x14ac:dyDescent="0.35">
      <c r="C5" s="12">
        <v>2018</v>
      </c>
      <c r="D5" s="22">
        <v>223</v>
      </c>
      <c r="E5" s="10">
        <v>113</v>
      </c>
      <c r="F5" s="8">
        <v>17</v>
      </c>
    </row>
    <row r="6" spans="3:6" x14ac:dyDescent="0.35">
      <c r="C6" s="12">
        <v>2019</v>
      </c>
      <c r="D6" s="22">
        <v>217</v>
      </c>
      <c r="E6" s="10">
        <v>119</v>
      </c>
      <c r="F6" s="8">
        <v>15</v>
      </c>
    </row>
    <row r="7" spans="3:6" x14ac:dyDescent="0.35">
      <c r="C7" s="12">
        <v>2020</v>
      </c>
      <c r="D7" s="22">
        <v>209</v>
      </c>
      <c r="E7" s="10">
        <v>108</v>
      </c>
      <c r="F7" s="8">
        <v>13</v>
      </c>
    </row>
    <row r="8" spans="3:6" x14ac:dyDescent="0.35">
      <c r="C8" s="12">
        <v>2021</v>
      </c>
      <c r="D8" s="22">
        <v>195</v>
      </c>
      <c r="E8" s="10">
        <v>109</v>
      </c>
      <c r="F8" s="8">
        <v>18</v>
      </c>
    </row>
    <row r="9" spans="3:6" ht="15" thickBot="1" x14ac:dyDescent="0.4">
      <c r="C9" s="13">
        <v>2022</v>
      </c>
      <c r="D9" s="23">
        <v>200</v>
      </c>
      <c r="E9" s="11">
        <v>123</v>
      </c>
      <c r="F9" s="9">
        <v>21</v>
      </c>
    </row>
    <row r="10" spans="3:6" ht="15" thickBot="1" x14ac:dyDescent="0.4">
      <c r="C10" s="13">
        <v>2023</v>
      </c>
      <c r="D10" s="23">
        <v>190</v>
      </c>
      <c r="E10" s="11">
        <v>106</v>
      </c>
      <c r="F10" s="9">
        <v>18</v>
      </c>
    </row>
    <row r="11" spans="3:6" ht="15" thickBot="1" x14ac:dyDescent="0.4">
      <c r="C11" s="13">
        <v>2024</v>
      </c>
      <c r="D11" s="23">
        <v>197</v>
      </c>
      <c r="E11" s="11">
        <v>112</v>
      </c>
      <c r="F11" s="9">
        <v>20</v>
      </c>
    </row>
    <row r="13" spans="3:6" ht="15" thickBot="1" x14ac:dyDescent="0.4"/>
    <row r="14" spans="3:6" ht="15" thickBot="1" x14ac:dyDescent="0.4">
      <c r="C14" s="17" t="s">
        <v>60</v>
      </c>
      <c r="D14" s="18" t="s">
        <v>64</v>
      </c>
      <c r="E14" s="19" t="s">
        <v>66</v>
      </c>
    </row>
    <row r="15" spans="3:6" x14ac:dyDescent="0.35">
      <c r="C15" s="14">
        <v>2017</v>
      </c>
      <c r="D15" s="24">
        <f>E4/D4</f>
        <v>0.54794520547945202</v>
      </c>
      <c r="E15" s="25">
        <f>F4/D4</f>
        <v>6.8493150684931503E-2</v>
      </c>
    </row>
    <row r="16" spans="3:6" x14ac:dyDescent="0.35">
      <c r="C16" s="12">
        <v>2018</v>
      </c>
      <c r="D16" s="24">
        <f>E5/D5</f>
        <v>0.50672645739910316</v>
      </c>
      <c r="E16" s="25">
        <f>F5/D5</f>
        <v>7.623318385650224E-2</v>
      </c>
    </row>
    <row r="17" spans="3:5" x14ac:dyDescent="0.35">
      <c r="C17" s="12">
        <v>2019</v>
      </c>
      <c r="D17" s="24">
        <f>E6/D6</f>
        <v>0.54838709677419351</v>
      </c>
      <c r="E17" s="25">
        <f>F6/D6</f>
        <v>6.9124423963133647E-2</v>
      </c>
    </row>
    <row r="18" spans="3:5" x14ac:dyDescent="0.35">
      <c r="C18" s="12">
        <v>2020</v>
      </c>
      <c r="D18" s="24">
        <f>E7/D7</f>
        <v>0.51674641148325362</v>
      </c>
      <c r="E18" s="25">
        <f>F7/D7</f>
        <v>6.2200956937799042E-2</v>
      </c>
    </row>
    <row r="19" spans="3:5" x14ac:dyDescent="0.35">
      <c r="C19" s="12">
        <v>2021</v>
      </c>
      <c r="D19" s="24">
        <f>E8/D8</f>
        <v>0.55897435897435899</v>
      </c>
      <c r="E19" s="25">
        <f>F8/D8</f>
        <v>9.2307692307692313E-2</v>
      </c>
    </row>
    <row r="20" spans="3:5" ht="15" thickBot="1" x14ac:dyDescent="0.4">
      <c r="C20" s="13">
        <v>2022</v>
      </c>
      <c r="D20" s="24">
        <f t="shared" ref="D20:D22" si="0">E9/D9</f>
        <v>0.61499999999999999</v>
      </c>
      <c r="E20" s="25">
        <f t="shared" ref="E20:E22" si="1">F9/D9</f>
        <v>0.105</v>
      </c>
    </row>
    <row r="21" spans="3:5" ht="15" thickBot="1" x14ac:dyDescent="0.4">
      <c r="C21" s="13">
        <v>2023</v>
      </c>
      <c r="D21" s="24">
        <f t="shared" si="0"/>
        <v>0.55789473684210522</v>
      </c>
      <c r="E21" s="25">
        <f t="shared" si="1"/>
        <v>9.4736842105263161E-2</v>
      </c>
    </row>
    <row r="22" spans="3:5" ht="15" thickBot="1" x14ac:dyDescent="0.4">
      <c r="C22" s="13">
        <v>2024</v>
      </c>
      <c r="D22" s="24">
        <f t="shared" si="0"/>
        <v>0.56852791878172593</v>
      </c>
      <c r="E22" s="25">
        <f t="shared" si="1"/>
        <v>0.10152284263959391</v>
      </c>
    </row>
  </sheetData>
  <mergeCells count="1">
    <mergeCell ref="C2:F2"/>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All College</vt:lpstr>
      <vt:lpstr>CSEGraph</vt:lpstr>
      <vt:lpstr>CSEData</vt:lpstr>
      <vt:lpstr>CDSGraph</vt:lpstr>
      <vt:lpstr>CDSData</vt:lpstr>
      <vt:lpstr>MEGraph</vt:lpstr>
      <vt:lpstr>MEData</vt:lpstr>
      <vt:lpstr>BiosysGraph</vt:lpstr>
      <vt:lpstr>BiosysData</vt:lpstr>
      <vt:lpstr>ExploreGraph</vt:lpstr>
      <vt:lpstr>ExploreData</vt:lpstr>
      <vt:lpstr>Chem&amp;MsEGraph</vt:lpstr>
      <vt:lpstr>Chem&amp;MsEData</vt:lpstr>
      <vt:lpstr>Civ&amp;Env.Graph</vt:lpstr>
      <vt:lpstr>Civ&amp;Env.Data</vt:lpstr>
      <vt:lpstr>AESGraph</vt:lpstr>
      <vt:lpstr>AESData</vt:lpstr>
      <vt:lpstr>EE&amp;CEGraph</vt:lpstr>
      <vt:lpstr>EE&amp;CEData</vt:lpstr>
      <vt:lpstr>Tables (2)</vt:lpstr>
      <vt:lpstr>Race-Ethnicity (2)</vt:lpstr>
      <vt:lpstr>Gender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TRBush_laptop</dc:creator>
  <cp:lastModifiedBy>Evarian, Jane</cp:lastModifiedBy>
  <dcterms:created xsi:type="dcterms:W3CDTF">2022-10-29T14:35:01Z</dcterms:created>
  <dcterms:modified xsi:type="dcterms:W3CDTF">2024-10-15T12:41:11Z</dcterms:modified>
</cp:coreProperties>
</file>